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90242y-0" sheetId="1" r:id="rId1"/>
    <sheet name="90242y-1" sheetId="2" r:id="rId2"/>
    <sheet name="90242y-2" sheetId="3" r:id="rId3"/>
  </sheets>
  <definedNames/>
  <calcPr/>
  <webPublishing/>
</workbook>
</file>

<file path=xl/sharedStrings.xml><?xml version="1.0" encoding="utf-8"?>
<sst xmlns="http://schemas.openxmlformats.org/spreadsheetml/2006/main" count="1351" uniqueCount="445">
  <si>
    <t>ASPE10</t>
  </si>
  <si>
    <t>S</t>
  </si>
  <si>
    <t>Firma: ÚDRŽBA SILNIC Královéhradeckého kraje a.s.</t>
  </si>
  <si>
    <t>Soupis prací objektu</t>
  </si>
  <si>
    <t xml:space="preserve">Stavba: </t>
  </si>
  <si>
    <t>90242y 016/20</t>
  </si>
  <si>
    <t>Most ev. č. 304-002 Libňatov (Obec Libňatov)_17012023_neoceněný</t>
  </si>
  <si>
    <t>O</t>
  </si>
  <si>
    <t>Rozpočet:</t>
  </si>
  <si>
    <t>0,00</t>
  </si>
  <si>
    <t>15,00</t>
  </si>
  <si>
    <t>21,00</t>
  </si>
  <si>
    <t>3</t>
  </si>
  <si>
    <t>2</t>
  </si>
  <si>
    <t>90242y-0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</si>
  <si>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</si>
  <si>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</si>
  <si>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</si>
  <si>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</si>
  <si>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</si>
  <si>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</si>
  <si>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</si>
  <si>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</si>
  <si>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</si>
  <si>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</si>
  <si>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</si>
  <si>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</si>
  <si>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</si>
  <si>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</si>
  <si>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</si>
  <si>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</si>
  <si>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</si>
  <si>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</si>
  <si>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</si>
  <si>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</si>
  <si>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</si>
  <si>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014109</t>
  </si>
  <si>
    <t/>
  </si>
  <si>
    <t>POPLATKY - NÁHRADY</t>
  </si>
  <si>
    <t>KČ</t>
  </si>
  <si>
    <t>PP</t>
  </si>
  <si>
    <t>dočasné zábory manipulačních pruhů, skládek ornice atd.</t>
  </si>
  <si>
    <t>VV</t>
  </si>
  <si>
    <t>TS</t>
  </si>
  <si>
    <t>02620</t>
  </si>
  <si>
    <t>ZKOUŠENÍ KONSTRUKCÍ A PRACÍ NEZÁVISLOU ZKUŠEBNOU</t>
  </si>
  <si>
    <t>Provedení zkoušek nad rámec smluvních KZP (zajištění všech potřebných testů pro zjištění kvality zemin náspů, výkopů, tak i pro určení množství vápna pro jejich úpravu), včetně dalších zkoušek požadovaných objednatelem. Nezahrnují náklady na povinné průkazní zkoušky</t>
  </si>
  <si>
    <t>zahrnuje veškeré náklady spojené s objednatelem požadovanými zkouškami</t>
  </si>
  <si>
    <t>02742</t>
  </si>
  <si>
    <t>R</t>
  </si>
  <si>
    <t>PROVIZORNÍ OCELOVÉ LÁVKY A PŘEJEZDY</t>
  </si>
  <si>
    <t>včetně dodávky, montáže a demontáže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</si>
  <si>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</si>
  <si>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</si>
  <si>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</si>
  <si>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</t>
  </si>
  <si>
    <t>zahrnuje veškeré náklady spojené s objednatelem požadovanými pracemi</t>
  </si>
  <si>
    <t>02911</t>
  </si>
  <si>
    <t>OSTATNÍ POŽADAVKY - GEODETICKÉ ZAMĚŘENÍ</t>
  </si>
  <si>
    <t>GEOMETRICKÝ ODDĚLOVACÍ PLÁN pro majetkové vypořádání vlastnických vztahů (12 x tiskem)</t>
  </si>
  <si>
    <t>02940</t>
  </si>
  <si>
    <t>OSTATNÍ POŽADAVKY - VYPRACOVÁNÍ DOKUMENTACE</t>
  </si>
  <si>
    <t>SKUTEČNÉHO PROVEDENÍ STAVBY ve 3 vyhotoveních</t>
  </si>
  <si>
    <t>7</t>
  </si>
  <si>
    <t>02945</t>
  </si>
  <si>
    <t>FOTODOKUMENTACE</t>
  </si>
  <si>
    <t>1 x měsíčně sada barevných fotografií v tištěné i elektronické formě  
3 x závěrečná fotodokumentace v albu s popisem v tištěné i elektronické formě</t>
  </si>
  <si>
    <t>8</t>
  </si>
  <si>
    <t>02949</t>
  </si>
  <si>
    <t>OSTATNÍ POŽADAVKY - VYPRACOVÁNÍ REALIZAČNÍ DOKUMENTACE</t>
  </si>
  <si>
    <t>REALIZAČNÍ DOKUMENTACE STAVBY</t>
  </si>
  <si>
    <t>03720</t>
  </si>
  <si>
    <t>POMOC PRÁCE ZAJIŠŤ NEBO ZŘÍZ REGULACI A OCHRANU DOPRAVY - DIO</t>
  </si>
  <si>
    <t>Úhrnná částka musí obsahovat veškeré náklady na dočasné úpravy a regulaci dopravy (i pěší) na staveništi a nezbytné značení a opatření vyplývající z požadavků BOZP na staveništi (včetně pevných zábran). Zahrnuje náklady na veškeré dočasné svislé resp. vodorovné dopravní značení vč. jeho odstranění. Případné vícenáklady z důvodu ztížení stavby částečným, či plným provozem, které nejsou obsahem této položky, budou zahrnuty do jednotlivých cen položek stavby a nemohou být důvodem pro pozdější zvyšování nákladů stavby  
Pevná cena  
výkres D.1.1.2g</t>
  </si>
  <si>
    <t>zahrnuje objednatelem povolené náklady na požadovaná zařízení zhotovitele</t>
  </si>
  <si>
    <t>03730</t>
  </si>
  <si>
    <t>POMOC PRÁCE ZAJIŠŤ NEBO ZŘÍZ OCHRANU INŽENÝRSKÝCH SÍTÍ</t>
  </si>
  <si>
    <t>zajištění všech stáv. inž. sítí při realizaci stavby</t>
  </si>
  <si>
    <t>90242y-1</t>
  </si>
  <si>
    <t>D.1.1 VOZOVKA</t>
  </si>
  <si>
    <t>014111</t>
  </si>
  <si>
    <t>POPLATKY ZA SKLÁDKU TYP S-IO (INERTNÍ ODPAD)</t>
  </si>
  <si>
    <t>M3</t>
  </si>
  <si>
    <t>ornice, zemina, nestmelený materiál</t>
  </si>
  <si>
    <t>pol. č. 11343:61*0,15+47*0,15=16,200 [A] 
pol. č. 11348:84*0,1+1,6*0,22=8,752 [B] 
pol. č. 12373:66,7=66,700 [C] 
pol. č. 13173:1,8=1,800 [D] 
pol. č. 13273:61,92=61,920 [E] 
Celkem: A+B+C+D+E=155,372 [F]</t>
  </si>
  <si>
    <t>zahrnuje veškeré poplatky provozovateli skládky související s uložením odpadu na skládce.</t>
  </si>
  <si>
    <t>014121</t>
  </si>
  <si>
    <t>POPLATKY ZA SKLÁDKU TYP S-OO (OSTATNÍ ODPAD)</t>
  </si>
  <si>
    <t>bet. veg. tvárnice, dlažba, potrubí, beton</t>
  </si>
  <si>
    <t>pol. č. 11348:84*0,1+1,6*0,08=8,528 [A] 
pol. č. 96922:2*0,02=0,040 [B] 
pol. č. 969245:22*0,48=10,560 [C] 
Celkem: A+B+C=19,128 [D]</t>
  </si>
  <si>
    <t>Zemní práce</t>
  </si>
  <si>
    <t>11120</t>
  </si>
  <si>
    <t>ODSTRANĚNÍ KŘOVIN</t>
  </si>
  <si>
    <t>M2</t>
  </si>
  <si>
    <t>s likvidací  
výkres D.1.1.2a</t>
  </si>
  <si>
    <t>STÁVAJÍC KEŘE A NÁLET: 
plocha (předpoklad):15=15,000 [A]</t>
  </si>
  <si>
    <t>odstranění křovin a stromů do průměru 100 mm  
doprava dřevin bez ohledu na vzdálenost  
spálení na hromadách nebo štěpkování</t>
  </si>
  <si>
    <t>11221</t>
  </si>
  <si>
    <t>ODSTRANĚNÍ PAŘEZŮ D DO 0,5M</t>
  </si>
  <si>
    <t>KUS</t>
  </si>
  <si>
    <t>STÁVAJÍCÍ PAŘEZ: 
počet:1=1,000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</si>
  <si>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</si>
  <si>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11343</t>
  </si>
  <si>
    <t>ODSTRAN KRYTU ZPEVNĚNÝCH PLOCH S ASFALT POJIVEM VČET PODKLADU</t>
  </si>
  <si>
    <t>odvoz a využití materiálu dle Vyhl. č. 541/2020 Sb., zejména § 13, 15  
odkup asfaltového materiálu zhotovitelem  
výkres D.1.1.2a</t>
  </si>
  <si>
    <t>STÁVAJÍCÍ ZPEVNĚNÁ KRAJNICE SILNICE: 
plocha x tlouštka:61*0,3=18,300 [A] 
STÁVAJÍCÍ MK/SJEZD: 
plocha x tloušťka:47*0,3=14,100 [B] 
Celkem: A+B=32,400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</si>
  <si>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</si>
  <si>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11348</t>
  </si>
  <si>
    <t>ODSTRANĚNÍ KRYTU ZPEVNĚNÝCH PLOCH Z DLAŽDIC VČETNĚ PODKLADU</t>
  </si>
  <si>
    <t>s odvozem na skládku zhotovitele  
výkres D.1.1.2a</t>
  </si>
  <si>
    <t>STÁVAJÍCÍ ZPEVNĚNÁ PLOCHA Z VEGETAČNÍCH TVÁRNIC: 
plocha x tloušťka:84*0,2=16,800 [A] 
STÁVAJÍCÍ CHODNÍK: 
plocha x tloušťka:1,6*0,3=0,480 [B] 
Celkem: A+B=17,280 [C]</t>
  </si>
  <si>
    <t>113764</t>
  </si>
  <si>
    <t>FRÉZOVÁNÍ DRÁŽKY PRŮŘEZU DO 400MM2 V ASFALTOVÉ VOZOVCE</t>
  </si>
  <si>
    <t>M</t>
  </si>
  <si>
    <t>výkresy D.1.1.2a a D.1.1.2c</t>
  </si>
  <si>
    <t>NAPOJENÍ NA STÁV. VOZOVKU SILNICE A PODÉL OBRUBNÍKŮ: 
délka:101=101,000 [A]</t>
  </si>
  <si>
    <t>Položka zahrnuje veškerou manipulaci s vybouranou sutí a s vybouranými hmotami vč. uložení na skládku.</t>
  </si>
  <si>
    <t>12110</t>
  </si>
  <si>
    <t>a</t>
  </si>
  <si>
    <t>SEJMUTÍ ORNICE NEBO LESNÍ PŮDY</t>
  </si>
  <si>
    <t>s odvozem na staveništní mezideponii pro zpětné ohumusování  
výkresy D.1.1.2a, D.1.1.2c a D.1.1.2d</t>
  </si>
  <si>
    <t>PRO ZPĚTNÉ OHUMUSOVÁNÍ: 
kubatura:(41+5)*0,15=6,900 [A] 
PRO VÝPLŇ ZATRAVŇOVACÍCH TVÁRNIC: 
plocha x tloušťka:28*0,1=2,800 [B] 
Celkem: A+B=9,700 [C]</t>
  </si>
  <si>
    <t>položka zahrnuje sejmutí ornice bez ohledu na tloušťku vrstvy a její vodorovnou dopravu  
nezahrnuje uložení na trvalou skládku</t>
  </si>
  <si>
    <t>b</t>
  </si>
  <si>
    <t>s odvozem na skládku zhotovitele (pro použití v objektu D.1.2)  
výkresy D.1.1.2a, D.1.1.2c a D.1.1.2d</t>
  </si>
  <si>
    <t>(plocha sejmutí x tloušťka sejmutí) - kubatura pro zpětné ohumusování:(217*0,2)-((41+5)*0,15+28*0,1)=33,700 [A]</t>
  </si>
  <si>
    <t>12373</t>
  </si>
  <si>
    <t>ODKOP PRO SPOD STAVBU SILNIC A ŽELEZNIC TŘ. I</t>
  </si>
  <si>
    <t>s odvozem na skládku zhotovitele  
výkresy D.1.1.2a, D.1.1.2c, D.1.1.2d a D.1.1.2l</t>
  </si>
  <si>
    <t>PRO VOZOVKU A CHODNÍKY: 
kubatura:51,2=51,200 [A] 
PRO VÝMĚNU PODLOŽÍ - předpoklad 20% z plochy parkovacího pruhu a sjezdu: 
plocha x tloušťka:31*0,5=15,500 [B] 
Celkem: A+B=66,700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</si>
  <si>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</si>
  <si>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</si>
  <si>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12573</t>
  </si>
  <si>
    <t>VYKOPÁVKY ZE ZEMNÍKŮ A SKLÁDEK TŘ. I</t>
  </si>
  <si>
    <t>natěžení a dovoz ornice ze staveništní mezideponie pro zpětné ohumusování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</si>
  <si>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</si>
  <si>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</t>
  </si>
  <si>
    <t>13173</t>
  </si>
  <si>
    <t>HLOUBENÍ JAM ZAPAŽ I NEPAŽ TŘ. I</t>
  </si>
  <si>
    <t>s odvozem na skládku zhotovitele  
výkresy D.1.1.2a a D.1.1.2j</t>
  </si>
  <si>
    <t>PRO KANALIZAČNÍ ŠACHTU DN 315: 
kubatura:1,8=1,800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</si>
  <si>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</si>
  <si>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</t>
  </si>
  <si>
    <t>13273</t>
  </si>
  <si>
    <t>HLOUBENÍ RÝH ŠÍŘ DO 2M PAŽ I NEPAŽ TŘ. I</t>
  </si>
  <si>
    <t>PRO PŘÍPOJKU DEŠŤOVÝCH SVODŮ: 
kubatura:2,2=2,200 [A] 
PRO KANALIZAČNÍ PŘÍPOJKU: 
kubatura:22=22,000 [B] 
PRO OBNOVU KANALIZACE: 
kubatura:(7,1*2+8,5*1,2)*1,3=31,720 [C] 
navíc pro kan. šachty:3*2=6,000 [D] 
Celkem: A+B+C+D=61,920 [E]</t>
  </si>
  <si>
    <t>14</t>
  </si>
  <si>
    <t>17120</t>
  </si>
  <si>
    <t>ULOŽENÍ SYPANINY DO NÁSYPŮ A NA SKLÁDKY BEZ ZHUTNĚNÍ</t>
  </si>
  <si>
    <t>uložení ornice a zeminy</t>
  </si>
  <si>
    <t>ORNICE: 
kubatura:217*0,2=43,400 [A] 
ZEMINA: 
ODKOPÁVKY:66,7=66,700 [B] 
JÁMY:1,8=1,800 [C] 
RÝHY:61,92=61,920 [D] 
Celkem: A+B+C+D=173,820 [E]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</si>
  <si>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</si>
  <si>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15</t>
  </si>
  <si>
    <t>17380</t>
  </si>
  <si>
    <t>ZEMNÍ KRAJNICE A DOSYPÁVKY Z NAKUPOVANÝCH MATERIÁLŮ</t>
  </si>
  <si>
    <t>výkresy D.1.1.2a, D.1.1.2c a D.1.1.2d</t>
  </si>
  <si>
    <t>KOLEM VOZOVKY: 
kubatura:22*0,1=2,200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</si>
  <si>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</si>
  <si>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</si>
  <si>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17481</t>
  </si>
  <si>
    <t>ZÁSYP JAM A RÝH Z NAKUPOVANÝCH MATERIÁLŮ</t>
  </si>
  <si>
    <t>výkresy D.1.1.2a, D.1.1.2c a D.1.1.2j</t>
  </si>
  <si>
    <t>ZÁSYP KANALIZAČNÍ ŠACHTY DN 315: 
kubatura:1,5=1,500 [A] 
ZÁSYP KANALIZAČNÍCH PŘÍPOJEK: 
kubatura:5,5=5,500 [B] 
ZÁSYP RÝHY PO VYBOURÁNÍ ZÁKLADU OPĚRNÉ ZDI: 
kubatura (předpoklad):30*0,4=12,000 [C] 
ZÁSYP OBNOVY KANALIZACE: 
kubatura:16,7=16,700 [D] 
ZÁSYP KANALIZAČNÍCH ŠACHET OBNOVY KANALIZACE: 
kubatura:3*2=6,000 [E] 
Celkem: A+B+C+D+E=41,700 [F]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</si>
  <si>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</si>
  <si>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</si>
  <si>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17581</t>
  </si>
  <si>
    <t>OBSYP POTRUBÍ A OBJEKTŮ Z NAKUPOVANÝCH MATERIÁLŮ</t>
  </si>
  <si>
    <t>štěrkopísek 0-8 mm  
výkresy D.1.1.2a a D.1.1.2j</t>
  </si>
  <si>
    <t>OBSYP PŘÍPOJKY DN 100: 
délka x plocha v řezu:4,5*0,37=1,665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</si>
  <si>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</si>
  <si>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</t>
  </si>
  <si>
    <t>štěrkopísek 0-16 mm  
výkresy D.1.1.2a a D.1.1.2j</t>
  </si>
  <si>
    <t>OBSYP KANALIZAČNÍ PŘÍPOJKY DN 200: 
délka x plocha v řezu:27,5*0,42=11,550 [A] 
OBSYP OBNOVY KANALIZACE DN 300: 
délka x plocha v řezu:19,9*0,67=13,333 [B] 
Celkem: A+B=24,883 [C]</t>
  </si>
  <si>
    <t>19</t>
  </si>
  <si>
    <t>18222</t>
  </si>
  <si>
    <t>ROZPROSTŘENÍ ORNICE VE SVAHU V TL DO 0,15M</t>
  </si>
  <si>
    <t>plocha:5=5,000 [A]</t>
  </si>
  <si>
    <t>položka zahrnuje:  
nutné přemístění ornice z dočasných skládek vzdálených do 50m  
rozprostření ornice v předepsané tloušťce ve svahu přes 1:5</t>
  </si>
  <si>
    <t>20</t>
  </si>
  <si>
    <t>18231</t>
  </si>
  <si>
    <t>ROZPROSTŘENÍ ORNICE V ROVINĚ V TL DO 0,10M</t>
  </si>
  <si>
    <t>VÝPLŇ ZATRAVŇOVACÍCH TVÁRNIC: 
plocha:28=28,000 [A]</t>
  </si>
  <si>
    <t>položka zahrnuje:  
nutné přemístění ornice z dočasných skládek vzdálených do 50m  
rozprostření ornice v předepsané tloušťce v rovině a ve svahu do 1:5</t>
  </si>
  <si>
    <t>21</t>
  </si>
  <si>
    <t>18232</t>
  </si>
  <si>
    <t>ROZPROSTŘENÍ ORNICE V ROVINĚ V TL DO 0,15M</t>
  </si>
  <si>
    <t>plocha:41=41,000 [A]</t>
  </si>
  <si>
    <t>22</t>
  </si>
  <si>
    <t>18241</t>
  </si>
  <si>
    <t>ZALOŽENÍ TRÁVNÍKU RUČNÍM VÝSEVEM</t>
  </si>
  <si>
    <t>V PLOCHÁCH OHUMUSOVÁNÍ: 
plocha:41+5=46,000 [A] 
OSETÍ ZATRAVŇOVACÍCH TVÁRNIC: 
plocha:28=28,000 [B] 
Celkem: A+B=74,000 [C]</t>
  </si>
  <si>
    <t>Zahrnuje dodání předepsané travní směsi, její výsev na ornici, zalévání, první pokosení, to vše bez ohledu na sklon terénu</t>
  </si>
  <si>
    <t>23</t>
  </si>
  <si>
    <t>18351</t>
  </si>
  <si>
    <t>CHEMICKÉ ODPLEVELENÍ</t>
  </si>
  <si>
    <t>V BUDOUCÍCH PLOCHÁCH OHUMUSOVÁNÍ: 
plocha:41+5=46,000 [A]</t>
  </si>
  <si>
    <t>položka zahrnuje celoplošný postřik a chemickou likvidace nežádoucích rostlin nebo jejích částí a zabránění jejich dalšímu růstu na urovnaném volném terénu</t>
  </si>
  <si>
    <t>Základy</t>
  </si>
  <si>
    <t>24</t>
  </si>
  <si>
    <t>21452</t>
  </si>
  <si>
    <t>SANAČNÍ VRSTVY Z KAMENIVA DRCENÉHO</t>
  </si>
  <si>
    <t>fr. 0/63  
výkresy D.1.1.2a a D.1.1.2c</t>
  </si>
  <si>
    <t>VÝMĚNA PODLOŽÍ - předpoklad 20% z plochy parkovacího pruhu a sjezdu: 
plocha x tloušťka:31*0,5=15,500 [A]</t>
  </si>
  <si>
    <t>položka zahrnuje dodávku předepsaného kameniva, mimostaveništní a vnitrostaveništní dopravu a jeho uložení  
není-li v zadávací dokumentaci uvedeno jinak, jedná se o nakupovaný materiál</t>
  </si>
  <si>
    <t>Svislé konstrukce</t>
  </si>
  <si>
    <t>25</t>
  </si>
  <si>
    <t>33817C</t>
  </si>
  <si>
    <t>SLOUPKY PLOTOVÉ Z DÍLCŮ KOVOVÝCH DO BETONOVÝCH PATEK</t>
  </si>
  <si>
    <t>KS</t>
  </si>
  <si>
    <t>výkresy D.1.1.2a a D.1.1.2k</t>
  </si>
  <si>
    <t>SLOUPKY PŘELOŽKY DRÁTĚNÉHO OPLOCENÍ: 
počet:8=8,000 [A]</t>
  </si>
  <si>
    <t>- dodání a osazení předepsaného sloupku včetně PKO  
- případnou betonovou patku z předepsané třídy betonu  
- nutné zemní práce</t>
  </si>
  <si>
    <t>26</t>
  </si>
  <si>
    <t>33817D</t>
  </si>
  <si>
    <t>VZPĚRY PLOTOVÉ Z DÍLCŮ KOVOVÝCH  DO BETONOVÝCH PATEK</t>
  </si>
  <si>
    <t>VZPĚRY PŘELOŽKY DRÁTĚNÉHO OPLOCENÍ: 
počet:5=5,000 [A]</t>
  </si>
  <si>
    <t>- dodání a osazení předepsané vzpěry včetně PKO  
- případnou betonovou patku z předepsané třídy betonu  
- nutné zemní práce</t>
  </si>
  <si>
    <t>Vodorovné konstrukce</t>
  </si>
  <si>
    <t>27</t>
  </si>
  <si>
    <t>45157</t>
  </si>
  <si>
    <t>PODKLADNÍ A VÝPLŇOVÉ VRSTVY Z KAMENIVA TĚŽENÉHO</t>
  </si>
  <si>
    <t>štěrkopísek 0-4 mm  
výkresy D.1.1.2a a D.1.1.2j</t>
  </si>
  <si>
    <t>LOŽE PRO PŘÍPOJKU DN 100: 
délka x plocha v řezu:4,5*0,13=0,585 [A]</t>
  </si>
  <si>
    <t>28</t>
  </si>
  <si>
    <t>LOŽE PRO KANALIZAČNÍ PŘÍPOJKU DN 200: 
délka x plocha v řezu:27,5*0,14=3,850 [A]</t>
  </si>
  <si>
    <t>29</t>
  </si>
  <si>
    <t>c</t>
  </si>
  <si>
    <t>LOŽE PRO POTRUBÍ OBNOVY KANALIZACE DN 300: 
délka x plocha v řezu:19,9*0,2=3,980 [A]</t>
  </si>
  <si>
    <t>Komunikace</t>
  </si>
  <si>
    <t>30</t>
  </si>
  <si>
    <t>56330</t>
  </si>
  <si>
    <t>VOZOVKOVÉ VRSTVY ZE ŠTĚRKODRTI</t>
  </si>
  <si>
    <t>PARKOVACÍ PRUH/SJEZD - AB: 
plocha x tloušťka155*0,18=27,900 [A]: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</si>
  <si>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</si>
  <si>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31</t>
  </si>
  <si>
    <t>56332</t>
  </si>
  <si>
    <t>VOZOVKOVÉ VRSTVY ZE ŠTĚRKODRTI TL. DO 100MM</t>
  </si>
  <si>
    <t>fr. 0/32  
výkresy D.1.1.2a a D.1.1.2c</t>
  </si>
  <si>
    <t>CHODNÍK - BET. ZÁMKOVÁ DLAŽBA: 
plocha:48+1=49,000 [A]</t>
  </si>
  <si>
    <t>32</t>
  </si>
  <si>
    <t>56333</t>
  </si>
  <si>
    <t>VOZOVKOVÉ VRSTVY ZE ŠTĚRKODRTI TL. DO 150MM</t>
  </si>
  <si>
    <t>PARKOVACÍ PRUH/SJEZD - AB: 
plocha:129=129,000 [A] 
PROVOZNÍ PROSTRANSTVÍ - BET. VEG. TVÁRNICE: 
plochy:71+73=144,000 [B] 
CHODNÍK - BET. ZÁMKOVÁ DLAŽBA: 
plocha:48+1=49,000 [C] 
Celkem: A+B+C=322,000 [D]</t>
  </si>
  <si>
    <t>33</t>
  </si>
  <si>
    <t>56933</t>
  </si>
  <si>
    <t>ZPEVNĚNÍ KRAJNIC ZE ŠTĚRKODRTI TL. DO 150MM</t>
  </si>
  <si>
    <t>plocha:6=6,000 [A]</t>
  </si>
  <si>
    <t>- dodání kameniva předepsané kvality a zrnitosti  
- rozprostření a zhutnění vrstvy v předepsané tloušťce  
- zřízení vrstvy bez rozlišení šířky, pokládání vrstvy po etapách</t>
  </si>
  <si>
    <t>34</t>
  </si>
  <si>
    <t>572213</t>
  </si>
  <si>
    <t>SPOJOVACÍ POSTŘIK Z EMULZE DO 0,5KG/M2</t>
  </si>
  <si>
    <t>0,3 kg/m2  
výkresy D.1.1.2a a D.1.1.2c</t>
  </si>
  <si>
    <t>PARKOVACÍ PRUH/SJEZD - AB: 
plocha:127=127,000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</si>
  <si>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</si>
  <si>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35</t>
  </si>
  <si>
    <t>574A34</t>
  </si>
  <si>
    <t>ASFALTOVÝ BETON PRO OBRUSNÉ VRSTVY ACO 11+, 11S TL. 40MM</t>
  </si>
  <si>
    <t>ACO 11 +  
výkresy D.1.1.2a a D.1.1.2c</t>
  </si>
  <si>
    <t>PARKOVACÍ PRUH/SJEZD - AB: 
plocha:125=125,000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</si>
  <si>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</si>
  <si>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36</t>
  </si>
  <si>
    <t>574E66</t>
  </si>
  <si>
    <t>ASFALTOVÝ BETON PRO PODKLADNÍ VRSTVY ACP 16+, 16S TL. 70MM</t>
  </si>
  <si>
    <t>ACP 16 +  
výkresy D.1.1.2a a D.1.1.2c</t>
  </si>
  <si>
    <t>37</t>
  </si>
  <si>
    <t>582612</t>
  </si>
  <si>
    <t>KRYTY Z BETON DLAŽDIC SE ZÁMKEM ŠEDÝCH TL 80MM DO LOŽE Z KAM</t>
  </si>
  <si>
    <t>CHODNÍK - BET. ZÁMKOVÁ DLAŽBA - běžná: 
plocha:48=48,000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</si>
  <si>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</si>
  <si>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38</t>
  </si>
  <si>
    <t>58261B</t>
  </si>
  <si>
    <t>KRYTY Z BETON DLAŽDIC SE ZÁMKEM BAREV RELIÉF TL 80MM DO LOŽE Z KAM</t>
  </si>
  <si>
    <t>CHODNÍK - BET. ZÁMKOVÁ DLAŽBA - varovný pás: 
plocha:1=1,000 [A]</t>
  </si>
  <si>
    <t>39</t>
  </si>
  <si>
    <t>58401</t>
  </si>
  <si>
    <t>VOZOVKOVÉ KRYTY Z VEGETAČNÍCH DÍLCŮ DO LOŽE Z KAM TL DO 100MM</t>
  </si>
  <si>
    <t>PROVOZNÍ PROSTRANSTVÍ - BET. VEG. TVÁRNICE: 
plocha:71=71,000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</si>
  <si>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</si>
  <si>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</t>
  </si>
  <si>
    <t>40</t>
  </si>
  <si>
    <t>711117</t>
  </si>
  <si>
    <t>IZOLACE BĚŽNÝCH KONSTRUKCÍ PROTI ZEMNÍ VLHKOSTI Z NOPOVÉ FÓLIE - ÚPRAVA</t>
  </si>
  <si>
    <t>ÚPRAVA STÁVAJÍCÍ HYDROIZOLACE U STÁV. LÍCE OPĚRNÉ ZDI: 
délka x výška (předpoklad):11*0,9=9,900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</si>
  <si>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</si>
  <si>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41</t>
  </si>
  <si>
    <t>76792</t>
  </si>
  <si>
    <t>OPLOCENÍ Z DRÁTĚNÉHO PLETIVA POTAŽENÉHO PLASTEM</t>
  </si>
  <si>
    <t>PŘELOŽKA DRÁTĚNÉHO OPLOCENÍ: 
délka x výška:18,3*1,6=29,280 [A]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</si>
  <si>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podezdívka (272**)  
- součástí položky je  případně i ostnatý drát, uvažovaná plocha se pak vypočítává po horní hranu drátu.</t>
  </si>
  <si>
    <t>Potrubí</t>
  </si>
  <si>
    <t>42</t>
  </si>
  <si>
    <t>87427</t>
  </si>
  <si>
    <t>POTRUBÍ Z TRUB PLASTOVÝCH ODPADNÍCH DN DO 100MM</t>
  </si>
  <si>
    <t>PVC hladké SN4  
výkresy D.1.1.2a a D.1.1.2j</t>
  </si>
  <si>
    <t>PŘÍPOJKA DEŠŤOVÝCH SVODŮ: 
délka:4,5=4,500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</si>
  <si>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</si>
  <si>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43</t>
  </si>
  <si>
    <t>87434</t>
  </si>
  <si>
    <t>POTRUBÍ Z TRUB PLASTOVÝCH ODPADNÍCH DN DO 200MM</t>
  </si>
  <si>
    <t>PVC hladké SN16  
výkresy D.1.1.2a a D.1.1.2j</t>
  </si>
  <si>
    <t>KANALIZAČNÍ PŘÍPOJKA: 
délka:27,5=27,500 [A]</t>
  </si>
  <si>
    <t>44</t>
  </si>
  <si>
    <t>87445</t>
  </si>
  <si>
    <t>POTRUBÍ Z TRUB PLASTOVÝCH ODPADNÍCH DN DO 300MM</t>
  </si>
  <si>
    <t>PP hladké SN16  
výkresy D.1.1.2a a D.1.1.2j</t>
  </si>
  <si>
    <t>OBNOVA KANALIZACE: 
délka:19,9=19,900 [A]</t>
  </si>
  <si>
    <t>45</t>
  </si>
  <si>
    <t>894845</t>
  </si>
  <si>
    <t>ŠACHTY KANALIZAČNÍ PLASTOVÉ D 300MM</t>
  </si>
  <si>
    <t>PP ŠACHTA, dno pro DN 200, betonový čtvercový poklop  
výkresy D.1.1.2a a D.1.1.2j</t>
  </si>
  <si>
    <t>KANALIZAČNÍ ŠACHTA: 
počet:1=1,000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</si>
  <si>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</si>
  <si>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46</t>
  </si>
  <si>
    <t>894858</t>
  </si>
  <si>
    <t>ŠACHTY KANALIZAČNÍ PLASTOVÉ D 600MM</t>
  </si>
  <si>
    <t>PP ŠACHTA, dno pro DN 300, litinový poklop B125  
výkresy D.1.1.2a a D.1.1.2j</t>
  </si>
  <si>
    <t>KANALIZAČNÍ ŠACHTY OBNOVY KANALIZACE - Š1 a Š2: 
počet:2=2,000 [A]</t>
  </si>
  <si>
    <t>47</t>
  </si>
  <si>
    <t>PP ŠACHTA, dno pro DN 300, plastový poklop A15  
výkresy D.1.1.2a a D.1.1.2j</t>
  </si>
  <si>
    <t>KANALIZAČNÍ ŠACHTA OBNOVY KANALIZACE - Š3: 
počet:1=1,000 [A]</t>
  </si>
  <si>
    <t>Ostatní konstrukce a práce</t>
  </si>
  <si>
    <t>48</t>
  </si>
  <si>
    <t>917212</t>
  </si>
  <si>
    <t>ZÁHONOVÉ OBRUBY Z BETONOVÝCH OBRUBNÍKŮ ŠÍŘ 80MM</t>
  </si>
  <si>
    <t>délka:7=7,000 [A]</t>
  </si>
  <si>
    <t>Položka zahrnuje:  
dodání a pokládku betonových obrubníků o rozměrech předepsaných zadávací dokumentací  
betonové lože i boční betonovou opěrku.</t>
  </si>
  <si>
    <t>49</t>
  </si>
  <si>
    <t>917223</t>
  </si>
  <si>
    <t>SILNIČNÍ A CHODNÍKOVÉ OBRUBY Z BETONOVÝCH OBRUBNÍKŮ ŠÍŘ 100MM</t>
  </si>
  <si>
    <t>délka:19=19,000 [A]</t>
  </si>
  <si>
    <t>50</t>
  </si>
  <si>
    <t>917224</t>
  </si>
  <si>
    <t>SILNIČNÍ A CHODNÍKOVÉ OBRUBY Z BETONOVÝCH OBRUBNÍKŮ ŠÍŘ 150MM</t>
  </si>
  <si>
    <t>délka:43=43,000 [A]</t>
  </si>
  <si>
    <t>51</t>
  </si>
  <si>
    <t>931314</t>
  </si>
  <si>
    <t>TĚSNĚNÍ DILATAČ SPAR ASF ZÁLIVKOU PRŮŘ DO 400MM2</t>
  </si>
  <si>
    <t>položka zahrnuje dodávku a osazení předepsaného materiálu, očištění ploch spáry před úpravou, očištění okolí spáry po úpravě  
nezahrnuje těsnící profil</t>
  </si>
  <si>
    <t>52</t>
  </si>
  <si>
    <t>966842</t>
  </si>
  <si>
    <t>ODSTRANĚNÍ OPLOCENÍ Z DRÁT PLETIVA</t>
  </si>
  <si>
    <t>odkup zhotovitelem za cenu šrotu, včetně sloupků  
výkres D.1.1.2a</t>
  </si>
  <si>
    <t>STÁVAJÍCÍ DRÁTĚNÉ OPLOCENÍ: 
délka:16=16,000 [A]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</si>
  <si>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</si>
  <si>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53</t>
  </si>
  <si>
    <t>96922</t>
  </si>
  <si>
    <t>VYBOURÁNÍ POTRUBÍ DN DO 100MM KANALIZAČ</t>
  </si>
  <si>
    <t>STÁVAJÍCÍ PŘÍPOJKA DEŠŤ. SVODU: 
délka:2=2,000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</si>
  <si>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</si>
  <si>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54</t>
  </si>
  <si>
    <t>969245</t>
  </si>
  <si>
    <t>VYBOURÁNÍ POTRUBÍ DN DO 300MM KANALIZAČ</t>
  </si>
  <si>
    <t>BT 300  
s odvozem na skládku zhotovitele  
výkres D.1.1.2a</t>
  </si>
  <si>
    <t>OBNOVA KANALIZACE - STÁVAJÍCÍ KANALIZAČNÍ PŘÍPOJKA Z ČOV: 
délka:22=22,000 [A]</t>
  </si>
  <si>
    <t>90242y-2</t>
  </si>
  <si>
    <t>D.1.2 OPĚRNÁ ZEĎ</t>
  </si>
  <si>
    <t>zemina</t>
  </si>
  <si>
    <t>pol. č. 12373:287=287,000 [A]</t>
  </si>
  <si>
    <t>beton, kámen, potrubí</t>
  </si>
  <si>
    <t>pol. č. 96613:3,68=3,680 [A] 
pol. č. 96615:40,92=40,920 [B] 
Celkem: A+B=44,600 [C]</t>
  </si>
  <si>
    <t>03730R</t>
  </si>
  <si>
    <t>statické zajištění přeloženého sloupu NN na rubu zdi  
výkres D.1.2.2b</t>
  </si>
  <si>
    <t>s odvozem na skládku zhotovitele  
výkresy D.1.2.2b a D.1.2.5e</t>
  </si>
  <si>
    <t>ODTĚŽENÍ SVAHU ZA STÁV. OPĚRNOU ZDÍ (PODEZDÍVKOU OPLOCENÍ) PRO NOVOU OPĚRNOU ZEĎ: 
kubatura:287=287,000 [A]</t>
  </si>
  <si>
    <t>kubatura:(85+37)*0,3+18*0,15=39,300 [A]</t>
  </si>
  <si>
    <t>uložení zeminy</t>
  </si>
  <si>
    <t>ODKOPÁVKY:287=287,000 [A]</t>
  </si>
  <si>
    <t>výkresy D.1.2.2b a D.1.2.5e</t>
  </si>
  <si>
    <t>KOLEM DRENÁŽNÍHO POTRUBÍ: 
délka x prům. plocha v řezu:45*0,08=3,600 [A]</t>
  </si>
  <si>
    <t>18220</t>
  </si>
  <si>
    <t>ROZPROSTŘENÍ ORNICE VE SVAHU</t>
  </si>
  <si>
    <t>celková plocha x tloušťka:37*0,3=11,100 [A]</t>
  </si>
  <si>
    <t>18230</t>
  </si>
  <si>
    <t>ROZPROSTŘENÍ ORNICE V ROVINĚ</t>
  </si>
  <si>
    <t>celková plocha x tloušťka:18*0,15+85*0,3=28,200 [A]</t>
  </si>
  <si>
    <t>V PLOCHÁCH OHUMUSOVÁNÍ: 
plocha:18+85+37=140,000 [A]</t>
  </si>
  <si>
    <t>V BUDOUCÍCH PLOCHÁCH OHUMUSOVÁNÍ: 
plocha:18+85+37=140,000 [A]</t>
  </si>
  <si>
    <t>21197</t>
  </si>
  <si>
    <t>OPLÁŠTĚNÍ ODVODŇOVACÍCH ŽEBER Z GEOTEXTILIE</t>
  </si>
  <si>
    <t>300 g/m2  
výkresy D.1.2.2b a D.1.2.5e</t>
  </si>
  <si>
    <t>KOLEM DRENÁŽNÍHO POTRUBÍ: 
délka x rozvinutá šířka (předpoklad):45*1,3=58,500 [A]</t>
  </si>
  <si>
    <t>položka zahrnuje dodávku předepsané geotextilie, mimostaveništní a vnitrostaveništní dopravu a její uložení včetně potřebných přesahů (nezapočítávají se do výměry)</t>
  </si>
  <si>
    <t>272324</t>
  </si>
  <si>
    <t>ZÁKLADY ZE ŽELEZOBETONU DO C25/30</t>
  </si>
  <si>
    <t>ZÁKLADOVÝ PAS OPĚRNÉ ZDI: 
kubatura:14,2=14,200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</si>
  <si>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</si>
  <si>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28997C</t>
  </si>
  <si>
    <t>OPLÁŠTĚNÍ (ZPEVNĚNÍ) Z GEOTEXTILIE DO 300G/M2</t>
  </si>
  <si>
    <t>NA RUBU OPĚRNÉ ZDI: 
plocha:87,3+42,7*0,5+5,6+7*0,125=115,125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</si>
  <si>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</si>
  <si>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317324</t>
  </si>
  <si>
    <t>ŘÍMSY ZE ŽELEZOBETONU DO C25/30</t>
  </si>
  <si>
    <t>ŘÍMSY OPĚRNÉ ZDI: 
kubatura:3,1=3,100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</si>
  <si>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</si>
  <si>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317366</t>
  </si>
  <si>
    <t>VÝZTUŽ ŘÍMS Z KARI-SÍTÍ</t>
  </si>
  <si>
    <t>T</t>
  </si>
  <si>
    <t>výkres D.1.2.5d</t>
  </si>
  <si>
    <t>VÝZTUŽ ŘÍMS: 
hmotnost:0,190=0,190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</si>
  <si>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</si>
  <si>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327324</t>
  </si>
  <si>
    <t>ZDI OPĚRNÉ, ZÁRUBNÍ, NÁBŘEŽNÍ ZE ŽELEZOVÉHO BETONU DO C25/30</t>
  </si>
  <si>
    <t>DŘÍK OPĚRNÉ ZDI: 
kubatura:24,2=24,200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</si>
  <si>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</si>
  <si>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327365</t>
  </si>
  <si>
    <t>VÝZTUŽ ZDÍ OPĚRNÝCH, ZÁRUBNÍCH, NÁBŘEŽNÍCH Z OCELI 10505, B500B</t>
  </si>
  <si>
    <t>VÝZTUŽ OPĚRNÉ ZDI: 
hmotnost:3,47=3,470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</si>
  <si>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</si>
  <si>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348173</t>
  </si>
  <si>
    <t>ZÁBRADLÍ Z DÍLCŮ KOVOVÝCH ŽÁROVĚ ZINK PONOREM S NÁTĚREM</t>
  </si>
  <si>
    <t>KG</t>
  </si>
  <si>
    <t>ocel S235, s kotvením pomocí plechů a chemických kotev do betonu  
výkresy D.1.2.2b a D.1.2.5e</t>
  </si>
  <si>
    <t>ZÁBRADLÍ NA OPĚRNÉ ZDI: 
celková hmotnost:930=930,000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</si>
  <si>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</si>
  <si>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451312</t>
  </si>
  <si>
    <t>PODKLADNÍ A VÝPLŇOVÉ VRSTVY Z PROSTÉHO BETONU C12/15</t>
  </si>
  <si>
    <t>POD OPĚRNOU ZEĎ: 
kubatura:6,7=6,700 [A] 
POD TRATIVOD: 
kubatura:1,7=1,700 [B] 
Celkem: A+B=8,400 [C]</t>
  </si>
  <si>
    <t>45852</t>
  </si>
  <si>
    <t>VÝPLŇ ZA OPĚRAMI A ZDMI Z KAMENIVA DRCENÉHO</t>
  </si>
  <si>
    <t>fr. 0/16  
výkresy D.1.2.2b a D.1.2.5e</t>
  </si>
  <si>
    <t>kubatura:9,5*2,14+14,25*1,85+19*1,19=69,303 [A]</t>
  </si>
  <si>
    <t>45868</t>
  </si>
  <si>
    <t>VÝPLŇ ZA OPĚRAMI A ZDMI Z JÍLU</t>
  </si>
  <si>
    <t>kubatura:9,5*0,34+14,25*0,53+19*1,25+6,2*0,91=40,175 [A]</t>
  </si>
  <si>
    <t>položka zahrnuje:  
- dodávku jílu a zásyp se zhutněním včetně mimostaveništní a vnitrostaveništní dopravy</t>
  </si>
  <si>
    <t>875332</t>
  </si>
  <si>
    <t>POTRUBÍ DREN Z TRUB PLAST DN DO 150MM DĚROVANÝCH</t>
  </si>
  <si>
    <t>DRENÁŽ ZA RUBEM ZDI: 
délka:28+17=45,000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</si>
  <si>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</si>
  <si>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894846</t>
  </si>
  <si>
    <t>ŠACHTY KANALIZAČNÍ PLASTOVÉ D 400MM</t>
  </si>
  <si>
    <t>revizní čistící šachta  
výkresy D.1.2.2b a D.1.2.5e</t>
  </si>
  <si>
    <t>REVIZNÍ ŠACHTA DRENÁŽE: 
počet:1=1,000 [A]</t>
  </si>
  <si>
    <t>96613</t>
  </si>
  <si>
    <t>BOURÁNÍ KONSTRUKCÍ Z KAMENE NA MC</t>
  </si>
  <si>
    <t>STÁVAJÍCÍ PODEZDÍVKA (OPĚRNÁ ZEĎ) OPLOCENÍ: 
kubatura (předpoklad):9,2*0,4*1=3,680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</si>
  <si>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</si>
  <si>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96615</t>
  </si>
  <si>
    <t>BOURÁNÍ KONSTRUKCÍ Z PROSTÉHO BETONU</t>
  </si>
  <si>
    <t>STÁVAJÍCÍ PODEZDÍVKA (OPĚRNÁ ZEĎ) OPLOCENÍ: 
kubatura (předpoklad):31*1,32=40,920 [A]</t>
  </si>
  <si>
    <t>966843</t>
  </si>
  <si>
    <t>ODSTRANĚNÍ OPLOCENÍ Z RÁMEČ PLETIVA</t>
  </si>
  <si>
    <t>odkup zhotovitelem za cenu šrotu  
výkresy D.1.2.2b a D.1.2.5e</t>
  </si>
  <si>
    <t>STÁVAJÍCÍ OPLOCENÍ NA PODEZDÍVCE: 
délka:40,5=40,500 [A]</t>
  </si>
  <si>
    <t>položka zahrnuje:  
- 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</si>
</sst>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37</v>
      </c>
    </row>
    <row r="13" spans="1:16" ht="12.75">
      <c r="A13" s="19" t="s">
        <v>35</v>
      </c>
      <c s="23" t="s">
        <v>13</v>
      </c>
      <c s="23" t="s">
        <v>44</v>
      </c>
      <c s="19" t="s">
        <v>37</v>
      </c>
      <c s="24" t="s">
        <v>45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46</v>
      </c>
    </row>
    <row r="15" spans="1:5" ht="12.75">
      <c r="A15" s="30" t="s">
        <v>42</v>
      </c>
      <c r="E15" s="31" t="s">
        <v>37</v>
      </c>
    </row>
    <row r="16" spans="1:5" ht="12.75">
      <c r="A16" t="s">
        <v>43</v>
      </c>
      <c r="E16" s="29" t="s">
        <v>47</v>
      </c>
    </row>
    <row r="17" spans="1:16" ht="12.75">
      <c r="A17" s="19" t="s">
        <v>35</v>
      </c>
      <c s="23" t="s">
        <v>12</v>
      </c>
      <c s="23" t="s">
        <v>48</v>
      </c>
      <c s="19" t="s">
        <v>49</v>
      </c>
      <c s="24" t="s">
        <v>50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51</v>
      </c>
    </row>
    <row r="19" spans="1:5" ht="12.75">
      <c r="A19" s="30" t="s">
        <v>42</v>
      </c>
      <c r="E19" s="31" t="s">
        <v>37</v>
      </c>
    </row>
    <row r="20" spans="1:5" ht="12.75">
      <c r="A20" t="s">
        <v>43</v>
      </c>
      <c r="E20" s="29" t="s">
        <v>52</v>
      </c>
    </row>
    <row r="21" spans="1:16" ht="12.75">
      <c r="A21" s="19" t="s">
        <v>35</v>
      </c>
      <c s="23" t="s">
        <v>23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55</v>
      </c>
    </row>
    <row r="23" spans="1:5" ht="12.75">
      <c r="A23" s="30" t="s">
        <v>42</v>
      </c>
      <c r="E23" s="31" t="s">
        <v>37</v>
      </c>
    </row>
    <row r="24" spans="1:5" ht="12.75">
      <c r="A24" t="s">
        <v>43</v>
      </c>
      <c r="E24" s="29" t="s">
        <v>56</v>
      </c>
    </row>
    <row r="25" spans="1:16" ht="12.75">
      <c r="A25" s="19" t="s">
        <v>35</v>
      </c>
      <c s="23" t="s">
        <v>25</v>
      </c>
      <c s="23" t="s">
        <v>57</v>
      </c>
      <c s="19" t="s">
        <v>37</v>
      </c>
      <c s="24" t="s">
        <v>58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25.5">
      <c r="A26" s="28" t="s">
        <v>40</v>
      </c>
      <c r="E26" s="29" t="s">
        <v>59</v>
      </c>
    </row>
    <row r="27" spans="1:5" ht="12.75">
      <c r="A27" s="30" t="s">
        <v>42</v>
      </c>
      <c r="E27" s="31" t="s">
        <v>37</v>
      </c>
    </row>
    <row r="28" spans="1:5" ht="12.75">
      <c r="A28" t="s">
        <v>43</v>
      </c>
      <c r="E28" s="29" t="s">
        <v>56</v>
      </c>
    </row>
    <row r="29" spans="1:16" ht="12.75">
      <c r="A29" s="19" t="s">
        <v>35</v>
      </c>
      <c s="23" t="s">
        <v>27</v>
      </c>
      <c s="23" t="s">
        <v>60</v>
      </c>
      <c s="19" t="s">
        <v>37</v>
      </c>
      <c s="24" t="s">
        <v>61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62</v>
      </c>
    </row>
    <row r="31" spans="1:5" ht="12.75">
      <c r="A31" s="30" t="s">
        <v>42</v>
      </c>
      <c r="E31" s="31" t="s">
        <v>37</v>
      </c>
    </row>
    <row r="32" spans="1:5" ht="12.75">
      <c r="A32" t="s">
        <v>43</v>
      </c>
      <c r="E32" s="29" t="s">
        <v>56</v>
      </c>
    </row>
    <row r="33" spans="1:16" ht="12.75">
      <c r="A33" s="19" t="s">
        <v>35</v>
      </c>
      <c s="23" t="s">
        <v>63</v>
      </c>
      <c s="23" t="s">
        <v>64</v>
      </c>
      <c s="19" t="s">
        <v>37</v>
      </c>
      <c s="24" t="s">
        <v>65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25.5">
      <c r="A34" s="28" t="s">
        <v>40</v>
      </c>
      <c r="E34" s="29" t="s">
        <v>66</v>
      </c>
    </row>
    <row r="35" spans="1:5" ht="12.75">
      <c r="A35" s="30" t="s">
        <v>42</v>
      </c>
      <c r="E35" s="31" t="s">
        <v>37</v>
      </c>
    </row>
    <row r="36" spans="1:5" ht="12.75">
      <c r="A36" t="s">
        <v>43</v>
      </c>
      <c r="E36" s="29" t="s">
        <v>37</v>
      </c>
    </row>
    <row r="37" spans="1:16" ht="12.75">
      <c r="A37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70</v>
      </c>
    </row>
    <row r="39" spans="1:5" ht="12.75">
      <c r="A39" s="30" t="s">
        <v>42</v>
      </c>
      <c r="E39" s="31" t="s">
        <v>37</v>
      </c>
    </row>
    <row r="40" spans="1:5" ht="12.75">
      <c r="A40" t="s">
        <v>43</v>
      </c>
      <c r="E40" s="29" t="s">
        <v>37</v>
      </c>
    </row>
    <row r="41" spans="1:16" ht="12.75">
      <c r="A41" s="19" t="s">
        <v>35</v>
      </c>
      <c s="23" t="s">
        <v>30</v>
      </c>
      <c s="23" t="s">
        <v>71</v>
      </c>
      <c s="19" t="s">
        <v>37</v>
      </c>
      <c s="24" t="s">
        <v>72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14.75">
      <c r="A42" s="28" t="s">
        <v>40</v>
      </c>
      <c r="E42" s="29" t="s">
        <v>73</v>
      </c>
    </row>
    <row r="43" spans="1:5" ht="12.75">
      <c r="A43" s="30" t="s">
        <v>42</v>
      </c>
      <c r="E43" s="31" t="s">
        <v>37</v>
      </c>
    </row>
    <row r="44" spans="1:5" ht="12.75">
      <c r="A44" t="s">
        <v>43</v>
      </c>
      <c r="E44" s="29" t="s">
        <v>74</v>
      </c>
    </row>
    <row r="45" spans="1:16" ht="12.75">
      <c r="A45" s="19" t="s">
        <v>35</v>
      </c>
      <c s="23" t="s">
        <v>32</v>
      </c>
      <c s="23" t="s">
        <v>75</v>
      </c>
      <c s="19" t="s">
        <v>37</v>
      </c>
      <c s="24" t="s">
        <v>76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77</v>
      </c>
    </row>
    <row r="47" spans="1:5" ht="12.75">
      <c r="A47" s="30" t="s">
        <v>42</v>
      </c>
      <c r="E47" s="31" t="s">
        <v>37</v>
      </c>
    </row>
    <row r="48" spans="1:5" ht="12.75">
      <c r="A48" t="s">
        <v>43</v>
      </c>
      <c r="E48" s="29" t="s">
        <v>74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0+O8+O17+O102+O107+O116+O129+O170+O179+O204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78</v>
      </c>
      <c s="32">
        <f>0+I8+I17+I102+I107+I116+I129+I170+I179+I204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78</v>
      </c>
      <c s="5"/>
      <c s="14" t="s">
        <v>79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80</v>
      </c>
      <c s="19" t="s">
        <v>37</v>
      </c>
      <c s="24" t="s">
        <v>81</v>
      </c>
      <c s="25" t="s">
        <v>82</v>
      </c>
      <c s="26">
        <v>155.372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83</v>
      </c>
    </row>
    <row r="11" spans="1:5" ht="89.25">
      <c r="A11" s="30" t="s">
        <v>42</v>
      </c>
      <c r="E11" s="31" t="s">
        <v>84</v>
      </c>
    </row>
    <row r="12" spans="1:5" ht="25.5">
      <c r="A12" t="s">
        <v>43</v>
      </c>
      <c r="E12" s="29" t="s">
        <v>85</v>
      </c>
    </row>
    <row r="13" spans="1:16" ht="12.75">
      <c r="A13" s="19" t="s">
        <v>35</v>
      </c>
      <c s="23" t="s">
        <v>13</v>
      </c>
      <c s="23" t="s">
        <v>86</v>
      </c>
      <c s="19" t="s">
        <v>37</v>
      </c>
      <c s="24" t="s">
        <v>87</v>
      </c>
      <c s="25" t="s">
        <v>82</v>
      </c>
      <c s="26">
        <v>19.128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88</v>
      </c>
    </row>
    <row r="15" spans="1:5" ht="63.75">
      <c r="A15" s="30" t="s">
        <v>42</v>
      </c>
      <c r="E15" s="31" t="s">
        <v>89</v>
      </c>
    </row>
    <row r="16" spans="1:5" ht="25.5">
      <c r="A16" t="s">
        <v>43</v>
      </c>
      <c r="E16" s="29" t="s">
        <v>85</v>
      </c>
    </row>
    <row r="17" spans="1:18" ht="12.75" customHeight="1">
      <c r="A17" s="5" t="s">
        <v>33</v>
      </c>
      <c s="5"/>
      <c s="35" t="s">
        <v>19</v>
      </c>
      <c s="5"/>
      <c s="21" t="s">
        <v>90</v>
      </c>
      <c s="5"/>
      <c s="5"/>
      <c s="5"/>
      <c s="36">
        <f>0+Q17</f>
      </c>
      <c r="O17">
        <f>0+R17</f>
      </c>
      <c r="Q17">
        <f>0+I18+I22+I26+I30+I34+I38+I42+I46+I50+I54+I58+I62+I66+I70+I74+I78+I82+I86+I90+I94+I98</f>
      </c>
      <c>
        <f>0+O18+O22+O26+O30+O34+O38+O42+O46+O50+O54+O58+O62+O66+O70+O74+O78+O82+O86+O90+O94+O98</f>
      </c>
    </row>
    <row r="18" spans="1:16" ht="12.75">
      <c r="A18" s="19" t="s">
        <v>35</v>
      </c>
      <c s="23" t="s">
        <v>12</v>
      </c>
      <c s="23" t="s">
        <v>91</v>
      </c>
      <c s="19" t="s">
        <v>37</v>
      </c>
      <c s="24" t="s">
        <v>92</v>
      </c>
      <c s="25" t="s">
        <v>93</v>
      </c>
      <c s="26">
        <v>15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94</v>
      </c>
    </row>
    <row r="20" spans="1:5" ht="25.5">
      <c r="A20" s="30" t="s">
        <v>42</v>
      </c>
      <c r="E20" s="31" t="s">
        <v>95</v>
      </c>
    </row>
    <row r="21" spans="1:5" ht="38.25">
      <c r="A21" t="s">
        <v>43</v>
      </c>
      <c r="E21" s="29" t="s">
        <v>96</v>
      </c>
    </row>
    <row r="22" spans="1:16" ht="12.75">
      <c r="A22" s="19" t="s">
        <v>35</v>
      </c>
      <c s="23" t="s">
        <v>23</v>
      </c>
      <c s="23" t="s">
        <v>97</v>
      </c>
      <c s="19" t="s">
        <v>37</v>
      </c>
      <c s="24" t="s">
        <v>98</v>
      </c>
      <c s="25" t="s">
        <v>99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94</v>
      </c>
    </row>
    <row r="24" spans="1:5" ht="25.5">
      <c r="A24" s="30" t="s">
        <v>42</v>
      </c>
      <c r="E24" s="31" t="s">
        <v>100</v>
      </c>
    </row>
    <row r="25" spans="1:5" ht="114.75">
      <c r="A25" t="s">
        <v>43</v>
      </c>
      <c r="E25" s="29" t="s">
        <v>101</v>
      </c>
    </row>
    <row r="26" spans="1:16" ht="12.75">
      <c r="A26" s="19" t="s">
        <v>35</v>
      </c>
      <c s="23" t="s">
        <v>25</v>
      </c>
      <c s="23" t="s">
        <v>102</v>
      </c>
      <c s="19" t="s">
        <v>37</v>
      </c>
      <c s="24" t="s">
        <v>103</v>
      </c>
      <c s="25" t="s">
        <v>82</v>
      </c>
      <c s="26">
        <v>32.4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104</v>
      </c>
    </row>
    <row r="28" spans="1:5" ht="89.25">
      <c r="A28" s="30" t="s">
        <v>42</v>
      </c>
      <c r="E28" s="31" t="s">
        <v>105</v>
      </c>
    </row>
    <row r="29" spans="1:5" ht="63.75">
      <c r="A29" t="s">
        <v>43</v>
      </c>
      <c r="E29" s="29" t="s">
        <v>106</v>
      </c>
    </row>
    <row r="30" spans="1:16" ht="12.75">
      <c r="A30" s="19" t="s">
        <v>35</v>
      </c>
      <c s="23" t="s">
        <v>27</v>
      </c>
      <c s="23" t="s">
        <v>107</v>
      </c>
      <c s="19" t="s">
        <v>37</v>
      </c>
      <c s="24" t="s">
        <v>108</v>
      </c>
      <c s="25" t="s">
        <v>82</v>
      </c>
      <c s="26">
        <v>17.28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109</v>
      </c>
    </row>
    <row r="32" spans="1:5" ht="89.25">
      <c r="A32" s="30" t="s">
        <v>42</v>
      </c>
      <c r="E32" s="31" t="s">
        <v>110</v>
      </c>
    </row>
    <row r="33" spans="1:5" ht="63.75">
      <c r="A33" t="s">
        <v>43</v>
      </c>
      <c r="E33" s="29" t="s">
        <v>106</v>
      </c>
    </row>
    <row r="34" spans="1:16" ht="12.75">
      <c r="A34" s="19" t="s">
        <v>35</v>
      </c>
      <c s="23" t="s">
        <v>63</v>
      </c>
      <c s="23" t="s">
        <v>111</v>
      </c>
      <c s="19" t="s">
        <v>37</v>
      </c>
      <c s="24" t="s">
        <v>112</v>
      </c>
      <c s="25" t="s">
        <v>113</v>
      </c>
      <c s="26">
        <v>101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114</v>
      </c>
    </row>
    <row r="36" spans="1:5" ht="25.5">
      <c r="A36" s="30" t="s">
        <v>42</v>
      </c>
      <c r="E36" s="31" t="s">
        <v>115</v>
      </c>
    </row>
    <row r="37" spans="1:5" ht="25.5">
      <c r="A37" t="s">
        <v>43</v>
      </c>
      <c r="E37" s="29" t="s">
        <v>116</v>
      </c>
    </row>
    <row r="38" spans="1:16" ht="12.75">
      <c r="A38" s="19" t="s">
        <v>35</v>
      </c>
      <c s="23" t="s">
        <v>67</v>
      </c>
      <c s="23" t="s">
        <v>117</v>
      </c>
      <c s="19" t="s">
        <v>118</v>
      </c>
      <c s="24" t="s">
        <v>119</v>
      </c>
      <c s="25" t="s">
        <v>82</v>
      </c>
      <c s="26">
        <v>9.7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120</v>
      </c>
    </row>
    <row r="40" spans="1:5" ht="89.25">
      <c r="A40" s="30" t="s">
        <v>42</v>
      </c>
      <c r="E40" s="31" t="s">
        <v>121</v>
      </c>
    </row>
    <row r="41" spans="1:5" ht="38.25">
      <c r="A41" t="s">
        <v>43</v>
      </c>
      <c r="E41" s="29" t="s">
        <v>122</v>
      </c>
    </row>
    <row r="42" spans="1:16" ht="12.75">
      <c r="A42" s="19" t="s">
        <v>35</v>
      </c>
      <c s="23" t="s">
        <v>30</v>
      </c>
      <c s="23" t="s">
        <v>117</v>
      </c>
      <c s="19" t="s">
        <v>123</v>
      </c>
      <c s="24" t="s">
        <v>119</v>
      </c>
      <c s="25" t="s">
        <v>82</v>
      </c>
      <c s="26">
        <v>33.7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124</v>
      </c>
    </row>
    <row r="44" spans="1:5" ht="25.5">
      <c r="A44" s="30" t="s">
        <v>42</v>
      </c>
      <c r="E44" s="31" t="s">
        <v>125</v>
      </c>
    </row>
    <row r="45" spans="1:5" ht="38.25">
      <c r="A45" t="s">
        <v>43</v>
      </c>
      <c r="E45" s="29" t="s">
        <v>122</v>
      </c>
    </row>
    <row r="46" spans="1:16" ht="12.75">
      <c r="A46" s="19" t="s">
        <v>35</v>
      </c>
      <c s="23" t="s">
        <v>32</v>
      </c>
      <c s="23" t="s">
        <v>126</v>
      </c>
      <c s="19" t="s">
        <v>37</v>
      </c>
      <c s="24" t="s">
        <v>127</v>
      </c>
      <c s="25" t="s">
        <v>82</v>
      </c>
      <c s="26">
        <v>66.7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128</v>
      </c>
    </row>
    <row r="48" spans="1:5" ht="89.25">
      <c r="A48" s="30" t="s">
        <v>42</v>
      </c>
      <c r="E48" s="31" t="s">
        <v>129</v>
      </c>
    </row>
    <row r="49" spans="1:5" ht="369.75">
      <c r="A49" t="s">
        <v>43</v>
      </c>
      <c r="E49" s="29" t="s">
        <v>130</v>
      </c>
    </row>
    <row r="50" spans="1:16" ht="12.75">
      <c r="A50" s="19" t="s">
        <v>35</v>
      </c>
      <c s="23" t="s">
        <v>131</v>
      </c>
      <c s="23" t="s">
        <v>132</v>
      </c>
      <c s="19" t="s">
        <v>37</v>
      </c>
      <c s="24" t="s">
        <v>133</v>
      </c>
      <c s="25" t="s">
        <v>82</v>
      </c>
      <c s="26">
        <v>9.7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134</v>
      </c>
    </row>
    <row r="52" spans="1:5" ht="89.25">
      <c r="A52" s="30" t="s">
        <v>42</v>
      </c>
      <c r="E52" s="31" t="s">
        <v>121</v>
      </c>
    </row>
    <row r="53" spans="1:5" ht="306">
      <c r="A53" t="s">
        <v>43</v>
      </c>
      <c r="E53" s="29" t="s">
        <v>135</v>
      </c>
    </row>
    <row r="54" spans="1:16" ht="12.75">
      <c r="A54" s="19" t="s">
        <v>35</v>
      </c>
      <c s="23" t="s">
        <v>136</v>
      </c>
      <c s="23" t="s">
        <v>137</v>
      </c>
      <c s="19" t="s">
        <v>37</v>
      </c>
      <c s="24" t="s">
        <v>138</v>
      </c>
      <c s="25" t="s">
        <v>82</v>
      </c>
      <c s="26">
        <v>1.8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139</v>
      </c>
    </row>
    <row r="56" spans="1:5" ht="25.5">
      <c r="A56" s="30" t="s">
        <v>42</v>
      </c>
      <c r="E56" s="31" t="s">
        <v>140</v>
      </c>
    </row>
    <row r="57" spans="1:5" ht="318.75">
      <c r="A57" t="s">
        <v>43</v>
      </c>
      <c r="E57" s="29" t="s">
        <v>141</v>
      </c>
    </row>
    <row r="58" spans="1:16" ht="12.75">
      <c r="A58" s="19" t="s">
        <v>35</v>
      </c>
      <c s="23" t="s">
        <v>142</v>
      </c>
      <c s="23" t="s">
        <v>143</v>
      </c>
      <c s="19" t="s">
        <v>37</v>
      </c>
      <c s="24" t="s">
        <v>144</v>
      </c>
      <c s="25" t="s">
        <v>82</v>
      </c>
      <c s="26">
        <v>61.92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139</v>
      </c>
    </row>
    <row r="60" spans="1:5" ht="140.25">
      <c r="A60" s="30" t="s">
        <v>42</v>
      </c>
      <c r="E60" s="31" t="s">
        <v>145</v>
      </c>
    </row>
    <row r="61" spans="1:5" ht="318.75">
      <c r="A61" t="s">
        <v>43</v>
      </c>
      <c r="E61" s="29" t="s">
        <v>141</v>
      </c>
    </row>
    <row r="62" spans="1:16" ht="12.75">
      <c r="A62" s="19" t="s">
        <v>35</v>
      </c>
      <c s="23" t="s">
        <v>146</v>
      </c>
      <c s="23" t="s">
        <v>147</v>
      </c>
      <c s="19" t="s">
        <v>37</v>
      </c>
      <c s="24" t="s">
        <v>148</v>
      </c>
      <c s="25" t="s">
        <v>82</v>
      </c>
      <c s="26">
        <v>173.82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149</v>
      </c>
    </row>
    <row r="64" spans="1:5" ht="114.75">
      <c r="A64" s="30" t="s">
        <v>42</v>
      </c>
      <c r="E64" s="31" t="s">
        <v>150</v>
      </c>
    </row>
    <row r="65" spans="1:5" ht="191.25">
      <c r="A65" t="s">
        <v>43</v>
      </c>
      <c r="E65" s="29" t="s">
        <v>151</v>
      </c>
    </row>
    <row r="66" spans="1:16" ht="12.75">
      <c r="A66" s="19" t="s">
        <v>35</v>
      </c>
      <c s="23" t="s">
        <v>152</v>
      </c>
      <c s="23" t="s">
        <v>153</v>
      </c>
      <c s="19" t="s">
        <v>37</v>
      </c>
      <c s="24" t="s">
        <v>154</v>
      </c>
      <c s="25" t="s">
        <v>82</v>
      </c>
      <c s="26">
        <v>2.2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155</v>
      </c>
    </row>
    <row r="68" spans="1:5" ht="25.5">
      <c r="A68" s="30" t="s">
        <v>42</v>
      </c>
      <c r="E68" s="31" t="s">
        <v>156</v>
      </c>
    </row>
    <row r="69" spans="1:5" ht="242.25">
      <c r="A69" t="s">
        <v>43</v>
      </c>
      <c r="E69" s="29" t="s">
        <v>157</v>
      </c>
    </row>
    <row r="70" spans="1:16" ht="12.75">
      <c r="A70" s="19" t="s">
        <v>35</v>
      </c>
      <c s="23" t="s">
        <v>158</v>
      </c>
      <c s="23" t="s">
        <v>159</v>
      </c>
      <c s="19" t="s">
        <v>37</v>
      </c>
      <c s="24" t="s">
        <v>160</v>
      </c>
      <c s="25" t="s">
        <v>82</v>
      </c>
      <c s="26">
        <v>41.7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161</v>
      </c>
    </row>
    <row r="72" spans="1:5" ht="204">
      <c r="A72" s="30" t="s">
        <v>42</v>
      </c>
      <c r="E72" s="31" t="s">
        <v>162</v>
      </c>
    </row>
    <row r="73" spans="1:5" ht="229.5">
      <c r="A73" t="s">
        <v>43</v>
      </c>
      <c r="E73" s="29" t="s">
        <v>163</v>
      </c>
    </row>
    <row r="74" spans="1:16" ht="12.75">
      <c r="A74" s="19" t="s">
        <v>35</v>
      </c>
      <c s="23" t="s">
        <v>164</v>
      </c>
      <c s="23" t="s">
        <v>165</v>
      </c>
      <c s="19" t="s">
        <v>118</v>
      </c>
      <c s="24" t="s">
        <v>166</v>
      </c>
      <c s="25" t="s">
        <v>82</v>
      </c>
      <c s="26">
        <v>1.665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40</v>
      </c>
      <c r="E75" s="29" t="s">
        <v>167</v>
      </c>
    </row>
    <row r="76" spans="1:5" ht="25.5">
      <c r="A76" s="30" t="s">
        <v>42</v>
      </c>
      <c r="E76" s="31" t="s">
        <v>168</v>
      </c>
    </row>
    <row r="77" spans="1:5" ht="293.25">
      <c r="A77" t="s">
        <v>43</v>
      </c>
      <c r="E77" s="29" t="s">
        <v>169</v>
      </c>
    </row>
    <row r="78" spans="1:16" ht="12.75">
      <c r="A78" s="19" t="s">
        <v>35</v>
      </c>
      <c s="23" t="s">
        <v>170</v>
      </c>
      <c s="23" t="s">
        <v>165</v>
      </c>
      <c s="19" t="s">
        <v>123</v>
      </c>
      <c s="24" t="s">
        <v>166</v>
      </c>
      <c s="25" t="s">
        <v>82</v>
      </c>
      <c s="26">
        <v>24.883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25.5">
      <c r="A79" s="28" t="s">
        <v>40</v>
      </c>
      <c r="E79" s="29" t="s">
        <v>171</v>
      </c>
    </row>
    <row r="80" spans="1:5" ht="89.25">
      <c r="A80" s="30" t="s">
        <v>42</v>
      </c>
      <c r="E80" s="31" t="s">
        <v>172</v>
      </c>
    </row>
    <row r="81" spans="1:5" ht="293.25">
      <c r="A81" t="s">
        <v>43</v>
      </c>
      <c r="E81" s="29" t="s">
        <v>169</v>
      </c>
    </row>
    <row r="82" spans="1:16" ht="12.75">
      <c r="A82" s="19" t="s">
        <v>35</v>
      </c>
      <c s="23" t="s">
        <v>173</v>
      </c>
      <c s="23" t="s">
        <v>174</v>
      </c>
      <c s="19" t="s">
        <v>37</v>
      </c>
      <c s="24" t="s">
        <v>175</v>
      </c>
      <c s="25" t="s">
        <v>93</v>
      </c>
      <c s="26">
        <v>5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155</v>
      </c>
    </row>
    <row r="84" spans="1:5" ht="12.75">
      <c r="A84" s="30" t="s">
        <v>42</v>
      </c>
      <c r="E84" s="31" t="s">
        <v>176</v>
      </c>
    </row>
    <row r="85" spans="1:5" ht="38.25">
      <c r="A85" t="s">
        <v>43</v>
      </c>
      <c r="E85" s="29" t="s">
        <v>177</v>
      </c>
    </row>
    <row r="86" spans="1:16" ht="12.75">
      <c r="A86" s="19" t="s">
        <v>35</v>
      </c>
      <c s="23" t="s">
        <v>178</v>
      </c>
      <c s="23" t="s">
        <v>179</v>
      </c>
      <c s="19" t="s">
        <v>37</v>
      </c>
      <c s="24" t="s">
        <v>180</v>
      </c>
      <c s="25" t="s">
        <v>93</v>
      </c>
      <c s="26">
        <v>28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155</v>
      </c>
    </row>
    <row r="88" spans="1:5" ht="25.5">
      <c r="A88" s="30" t="s">
        <v>42</v>
      </c>
      <c r="E88" s="31" t="s">
        <v>181</v>
      </c>
    </row>
    <row r="89" spans="1:5" ht="38.25">
      <c r="A89" t="s">
        <v>43</v>
      </c>
      <c r="E89" s="29" t="s">
        <v>182</v>
      </c>
    </row>
    <row r="90" spans="1:16" ht="12.75">
      <c r="A90" s="19" t="s">
        <v>35</v>
      </c>
      <c s="23" t="s">
        <v>183</v>
      </c>
      <c s="23" t="s">
        <v>184</v>
      </c>
      <c s="19" t="s">
        <v>37</v>
      </c>
      <c s="24" t="s">
        <v>185</v>
      </c>
      <c s="25" t="s">
        <v>93</v>
      </c>
      <c s="26">
        <v>41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155</v>
      </c>
    </row>
    <row r="92" spans="1:5" ht="12.75">
      <c r="A92" s="30" t="s">
        <v>42</v>
      </c>
      <c r="E92" s="31" t="s">
        <v>186</v>
      </c>
    </row>
    <row r="93" spans="1:5" ht="38.25">
      <c r="A93" t="s">
        <v>43</v>
      </c>
      <c r="E93" s="29" t="s">
        <v>182</v>
      </c>
    </row>
    <row r="94" spans="1:16" ht="12.75">
      <c r="A94" s="19" t="s">
        <v>35</v>
      </c>
      <c s="23" t="s">
        <v>187</v>
      </c>
      <c s="23" t="s">
        <v>188</v>
      </c>
      <c s="19" t="s">
        <v>37</v>
      </c>
      <c s="24" t="s">
        <v>189</v>
      </c>
      <c s="25" t="s">
        <v>93</v>
      </c>
      <c s="26">
        <v>74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155</v>
      </c>
    </row>
    <row r="96" spans="1:5" ht="89.25">
      <c r="A96" s="30" t="s">
        <v>42</v>
      </c>
      <c r="E96" s="31" t="s">
        <v>190</v>
      </c>
    </row>
    <row r="97" spans="1:5" ht="25.5">
      <c r="A97" t="s">
        <v>43</v>
      </c>
      <c r="E97" s="29" t="s">
        <v>191</v>
      </c>
    </row>
    <row r="98" spans="1:16" ht="12.75">
      <c r="A98" s="19" t="s">
        <v>35</v>
      </c>
      <c s="23" t="s">
        <v>192</v>
      </c>
      <c s="23" t="s">
        <v>193</v>
      </c>
      <c s="19" t="s">
        <v>37</v>
      </c>
      <c s="24" t="s">
        <v>194</v>
      </c>
      <c s="25" t="s">
        <v>93</v>
      </c>
      <c s="26">
        <v>46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155</v>
      </c>
    </row>
    <row r="100" spans="1:5" ht="25.5">
      <c r="A100" s="30" t="s">
        <v>42</v>
      </c>
      <c r="E100" s="31" t="s">
        <v>195</v>
      </c>
    </row>
    <row r="101" spans="1:5" ht="25.5">
      <c r="A101" t="s">
        <v>43</v>
      </c>
      <c r="E101" s="29" t="s">
        <v>196</v>
      </c>
    </row>
    <row r="102" spans="1:18" ht="12.75" customHeight="1">
      <c r="A102" s="5" t="s">
        <v>33</v>
      </c>
      <c s="5"/>
      <c s="35" t="s">
        <v>13</v>
      </c>
      <c s="5"/>
      <c s="21" t="s">
        <v>197</v>
      </c>
      <c s="5"/>
      <c s="5"/>
      <c s="5"/>
      <c s="36">
        <f>0+Q102</f>
      </c>
      <c r="O102">
        <f>0+R102</f>
      </c>
      <c r="Q102">
        <f>0+I103</f>
      </c>
      <c>
        <f>0+O103</f>
      </c>
    </row>
    <row r="103" spans="1:16" ht="12.75">
      <c r="A103" s="19" t="s">
        <v>35</v>
      </c>
      <c s="23" t="s">
        <v>198</v>
      </c>
      <c s="23" t="s">
        <v>199</v>
      </c>
      <c s="19" t="s">
        <v>37</v>
      </c>
      <c s="24" t="s">
        <v>200</v>
      </c>
      <c s="25" t="s">
        <v>82</v>
      </c>
      <c s="26">
        <v>15.5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25.5">
      <c r="A104" s="28" t="s">
        <v>40</v>
      </c>
      <c r="E104" s="29" t="s">
        <v>201</v>
      </c>
    </row>
    <row r="105" spans="1:5" ht="25.5">
      <c r="A105" s="30" t="s">
        <v>42</v>
      </c>
      <c r="E105" s="31" t="s">
        <v>202</v>
      </c>
    </row>
    <row r="106" spans="1:5" ht="38.25">
      <c r="A106" t="s">
        <v>43</v>
      </c>
      <c r="E106" s="29" t="s">
        <v>203</v>
      </c>
    </row>
    <row r="107" spans="1:18" ht="12.75" customHeight="1">
      <c r="A107" s="5" t="s">
        <v>33</v>
      </c>
      <c s="5"/>
      <c s="35" t="s">
        <v>12</v>
      </c>
      <c s="5"/>
      <c s="21" t="s">
        <v>204</v>
      </c>
      <c s="5"/>
      <c s="5"/>
      <c s="5"/>
      <c s="36">
        <f>0+Q107</f>
      </c>
      <c r="O107">
        <f>0+R107</f>
      </c>
      <c r="Q107">
        <f>0+I108+I112</f>
      </c>
      <c>
        <f>0+O108+O112</f>
      </c>
    </row>
    <row r="108" spans="1:16" ht="12.75">
      <c r="A108" s="19" t="s">
        <v>35</v>
      </c>
      <c s="23" t="s">
        <v>205</v>
      </c>
      <c s="23" t="s">
        <v>206</v>
      </c>
      <c s="19" t="s">
        <v>37</v>
      </c>
      <c s="24" t="s">
        <v>207</v>
      </c>
      <c s="25" t="s">
        <v>208</v>
      </c>
      <c s="26">
        <v>8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209</v>
      </c>
    </row>
    <row r="110" spans="1:5" ht="25.5">
      <c r="A110" s="30" t="s">
        <v>42</v>
      </c>
      <c r="E110" s="31" t="s">
        <v>210</v>
      </c>
    </row>
    <row r="111" spans="1:5" ht="38.25">
      <c r="A111" t="s">
        <v>43</v>
      </c>
      <c r="E111" s="29" t="s">
        <v>211</v>
      </c>
    </row>
    <row r="112" spans="1:16" ht="12.75">
      <c r="A112" s="19" t="s">
        <v>35</v>
      </c>
      <c s="23" t="s">
        <v>212</v>
      </c>
      <c s="23" t="s">
        <v>213</v>
      </c>
      <c s="19" t="s">
        <v>37</v>
      </c>
      <c s="24" t="s">
        <v>214</v>
      </c>
      <c s="25" t="s">
        <v>208</v>
      </c>
      <c s="26">
        <v>5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209</v>
      </c>
    </row>
    <row r="114" spans="1:5" ht="25.5">
      <c r="A114" s="30" t="s">
        <v>42</v>
      </c>
      <c r="E114" s="31" t="s">
        <v>215</v>
      </c>
    </row>
    <row r="115" spans="1:5" ht="38.25">
      <c r="A115" t="s">
        <v>43</v>
      </c>
      <c r="E115" s="29" t="s">
        <v>216</v>
      </c>
    </row>
    <row r="116" spans="1:18" ht="12.75" customHeight="1">
      <c r="A116" s="5" t="s">
        <v>33</v>
      </c>
      <c s="5"/>
      <c s="35" t="s">
        <v>23</v>
      </c>
      <c s="5"/>
      <c s="21" t="s">
        <v>217</v>
      </c>
      <c s="5"/>
      <c s="5"/>
      <c s="5"/>
      <c s="36">
        <f>0+Q116</f>
      </c>
      <c r="O116">
        <f>0+R116</f>
      </c>
      <c r="Q116">
        <f>0+I117+I121+I125</f>
      </c>
      <c>
        <f>0+O117+O121+O125</f>
      </c>
    </row>
    <row r="117" spans="1:16" ht="12.75">
      <c r="A117" s="19" t="s">
        <v>35</v>
      </c>
      <c s="23" t="s">
        <v>218</v>
      </c>
      <c s="23" t="s">
        <v>219</v>
      </c>
      <c s="19" t="s">
        <v>118</v>
      </c>
      <c s="24" t="s">
        <v>220</v>
      </c>
      <c s="25" t="s">
        <v>82</v>
      </c>
      <c s="26">
        <v>0.585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25.5">
      <c r="A118" s="28" t="s">
        <v>40</v>
      </c>
      <c r="E118" s="29" t="s">
        <v>221</v>
      </c>
    </row>
    <row r="119" spans="1:5" ht="25.5">
      <c r="A119" s="30" t="s">
        <v>42</v>
      </c>
      <c r="E119" s="31" t="s">
        <v>222</v>
      </c>
    </row>
    <row r="120" spans="1:5" ht="38.25">
      <c r="A120" t="s">
        <v>43</v>
      </c>
      <c r="E120" s="29" t="s">
        <v>203</v>
      </c>
    </row>
    <row r="121" spans="1:16" ht="12.75">
      <c r="A121" s="19" t="s">
        <v>35</v>
      </c>
      <c s="23" t="s">
        <v>223</v>
      </c>
      <c s="23" t="s">
        <v>219</v>
      </c>
      <c s="19" t="s">
        <v>123</v>
      </c>
      <c s="24" t="s">
        <v>220</v>
      </c>
      <c s="25" t="s">
        <v>82</v>
      </c>
      <c s="26">
        <v>3.85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25.5">
      <c r="A122" s="28" t="s">
        <v>40</v>
      </c>
      <c r="E122" s="29" t="s">
        <v>167</v>
      </c>
    </row>
    <row r="123" spans="1:5" ht="25.5">
      <c r="A123" s="30" t="s">
        <v>42</v>
      </c>
      <c r="E123" s="31" t="s">
        <v>224</v>
      </c>
    </row>
    <row r="124" spans="1:5" ht="38.25">
      <c r="A124" t="s">
        <v>43</v>
      </c>
      <c r="E124" s="29" t="s">
        <v>203</v>
      </c>
    </row>
    <row r="125" spans="1:16" ht="12.75">
      <c r="A125" s="19" t="s">
        <v>35</v>
      </c>
      <c s="23" t="s">
        <v>225</v>
      </c>
      <c s="23" t="s">
        <v>219</v>
      </c>
      <c s="19" t="s">
        <v>226</v>
      </c>
      <c s="24" t="s">
        <v>220</v>
      </c>
      <c s="25" t="s">
        <v>82</v>
      </c>
      <c s="26">
        <v>3.98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25.5">
      <c r="A126" s="28" t="s">
        <v>40</v>
      </c>
      <c r="E126" s="29" t="s">
        <v>171</v>
      </c>
    </row>
    <row r="127" spans="1:5" ht="25.5">
      <c r="A127" s="30" t="s">
        <v>42</v>
      </c>
      <c r="E127" s="31" t="s">
        <v>227</v>
      </c>
    </row>
    <row r="128" spans="1:5" ht="38.25">
      <c r="A128" t="s">
        <v>43</v>
      </c>
      <c r="E128" s="29" t="s">
        <v>203</v>
      </c>
    </row>
    <row r="129" spans="1:18" ht="12.75" customHeight="1">
      <c r="A129" s="5" t="s">
        <v>33</v>
      </c>
      <c s="5"/>
      <c s="35" t="s">
        <v>25</v>
      </c>
      <c s="5"/>
      <c s="21" t="s">
        <v>228</v>
      </c>
      <c s="5"/>
      <c s="5"/>
      <c s="5"/>
      <c s="36">
        <f>0+Q129</f>
      </c>
      <c r="O129">
        <f>0+R129</f>
      </c>
      <c r="Q129">
        <f>0+I130+I134+I138+I142+I146+I150+I154+I158+I162+I166</f>
      </c>
      <c>
        <f>0+O130+O134+O138+O142+O146+O150+O154+O158+O162+O166</f>
      </c>
    </row>
    <row r="130" spans="1:16" ht="12.75">
      <c r="A130" s="19" t="s">
        <v>35</v>
      </c>
      <c s="23" t="s">
        <v>229</v>
      </c>
      <c s="23" t="s">
        <v>230</v>
      </c>
      <c s="19" t="s">
        <v>37</v>
      </c>
      <c s="24" t="s">
        <v>231</v>
      </c>
      <c s="25" t="s">
        <v>82</v>
      </c>
      <c s="26">
        <v>27.9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25.5">
      <c r="A131" s="28" t="s">
        <v>40</v>
      </c>
      <c r="E131" s="29" t="s">
        <v>201</v>
      </c>
    </row>
    <row r="132" spans="1:5" ht="25.5">
      <c r="A132" s="30" t="s">
        <v>42</v>
      </c>
      <c r="E132" s="31" t="s">
        <v>232</v>
      </c>
    </row>
    <row r="133" spans="1:5" ht="51">
      <c r="A133" t="s">
        <v>43</v>
      </c>
      <c r="E133" s="29" t="s">
        <v>233</v>
      </c>
    </row>
    <row r="134" spans="1:16" ht="12.75">
      <c r="A134" s="19" t="s">
        <v>35</v>
      </c>
      <c s="23" t="s">
        <v>234</v>
      </c>
      <c s="23" t="s">
        <v>235</v>
      </c>
      <c s="19" t="s">
        <v>37</v>
      </c>
      <c s="24" t="s">
        <v>236</v>
      </c>
      <c s="25" t="s">
        <v>93</v>
      </c>
      <c s="26">
        <v>49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25.5">
      <c r="A135" s="28" t="s">
        <v>40</v>
      </c>
      <c r="E135" s="29" t="s">
        <v>237</v>
      </c>
    </row>
    <row r="136" spans="1:5" ht="25.5">
      <c r="A136" s="30" t="s">
        <v>42</v>
      </c>
      <c r="E136" s="31" t="s">
        <v>238</v>
      </c>
    </row>
    <row r="137" spans="1:5" ht="51">
      <c r="A137" t="s">
        <v>43</v>
      </c>
      <c r="E137" s="29" t="s">
        <v>233</v>
      </c>
    </row>
    <row r="138" spans="1:16" ht="12.75">
      <c r="A138" s="19" t="s">
        <v>35</v>
      </c>
      <c s="23" t="s">
        <v>239</v>
      </c>
      <c s="23" t="s">
        <v>240</v>
      </c>
      <c s="19" t="s">
        <v>37</v>
      </c>
      <c s="24" t="s">
        <v>241</v>
      </c>
      <c s="25" t="s">
        <v>93</v>
      </c>
      <c s="26">
        <v>322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25.5">
      <c r="A139" s="28" t="s">
        <v>40</v>
      </c>
      <c r="E139" s="29" t="s">
        <v>237</v>
      </c>
    </row>
    <row r="140" spans="1:5" ht="127.5">
      <c r="A140" s="30" t="s">
        <v>42</v>
      </c>
      <c r="E140" s="31" t="s">
        <v>242</v>
      </c>
    </row>
    <row r="141" spans="1:5" ht="51">
      <c r="A141" t="s">
        <v>43</v>
      </c>
      <c r="E141" s="29" t="s">
        <v>233</v>
      </c>
    </row>
    <row r="142" spans="1:16" ht="12.75">
      <c r="A142" s="19" t="s">
        <v>35</v>
      </c>
      <c s="23" t="s">
        <v>243</v>
      </c>
      <c s="23" t="s">
        <v>244</v>
      </c>
      <c s="19" t="s">
        <v>37</v>
      </c>
      <c s="24" t="s">
        <v>245</v>
      </c>
      <c s="25" t="s">
        <v>93</v>
      </c>
      <c s="26">
        <v>6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114</v>
      </c>
    </row>
    <row r="144" spans="1:5" ht="12.75">
      <c r="A144" s="30" t="s">
        <v>42</v>
      </c>
      <c r="E144" s="31" t="s">
        <v>246</v>
      </c>
    </row>
    <row r="145" spans="1:5" ht="38.25">
      <c r="A145" t="s">
        <v>43</v>
      </c>
      <c r="E145" s="29" t="s">
        <v>247</v>
      </c>
    </row>
    <row r="146" spans="1:16" ht="12.75">
      <c r="A146" s="19" t="s">
        <v>35</v>
      </c>
      <c s="23" t="s">
        <v>248</v>
      </c>
      <c s="23" t="s">
        <v>249</v>
      </c>
      <c s="19" t="s">
        <v>37</v>
      </c>
      <c s="24" t="s">
        <v>250</v>
      </c>
      <c s="25" t="s">
        <v>93</v>
      </c>
      <c s="26">
        <v>127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25.5">
      <c r="A147" s="28" t="s">
        <v>40</v>
      </c>
      <c r="E147" s="29" t="s">
        <v>251</v>
      </c>
    </row>
    <row r="148" spans="1:5" ht="25.5">
      <c r="A148" s="30" t="s">
        <v>42</v>
      </c>
      <c r="E148" s="31" t="s">
        <v>252</v>
      </c>
    </row>
    <row r="149" spans="1:5" ht="51">
      <c r="A149" t="s">
        <v>43</v>
      </c>
      <c r="E149" s="29" t="s">
        <v>253</v>
      </c>
    </row>
    <row r="150" spans="1:16" ht="12.75">
      <c r="A150" s="19" t="s">
        <v>35</v>
      </c>
      <c s="23" t="s">
        <v>254</v>
      </c>
      <c s="23" t="s">
        <v>255</v>
      </c>
      <c s="19" t="s">
        <v>37</v>
      </c>
      <c s="24" t="s">
        <v>256</v>
      </c>
      <c s="25" t="s">
        <v>93</v>
      </c>
      <c s="26">
        <v>125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25.5">
      <c r="A151" s="28" t="s">
        <v>40</v>
      </c>
      <c r="E151" s="29" t="s">
        <v>257</v>
      </c>
    </row>
    <row r="152" spans="1:5" ht="25.5">
      <c r="A152" s="30" t="s">
        <v>42</v>
      </c>
      <c r="E152" s="31" t="s">
        <v>258</v>
      </c>
    </row>
    <row r="153" spans="1:5" ht="140.25">
      <c r="A153" t="s">
        <v>43</v>
      </c>
      <c r="E153" s="29" t="s">
        <v>259</v>
      </c>
    </row>
    <row r="154" spans="1:16" ht="12.75">
      <c r="A154" s="19" t="s">
        <v>35</v>
      </c>
      <c s="23" t="s">
        <v>260</v>
      </c>
      <c s="23" t="s">
        <v>261</v>
      </c>
      <c s="19" t="s">
        <v>37</v>
      </c>
      <c s="24" t="s">
        <v>262</v>
      </c>
      <c s="25" t="s">
        <v>93</v>
      </c>
      <c s="26">
        <v>127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25.5">
      <c r="A155" s="28" t="s">
        <v>40</v>
      </c>
      <c r="E155" s="29" t="s">
        <v>263</v>
      </c>
    </row>
    <row r="156" spans="1:5" ht="25.5">
      <c r="A156" s="30" t="s">
        <v>42</v>
      </c>
      <c r="E156" s="31" t="s">
        <v>252</v>
      </c>
    </row>
    <row r="157" spans="1:5" ht="140.25">
      <c r="A157" t="s">
        <v>43</v>
      </c>
      <c r="E157" s="29" t="s">
        <v>259</v>
      </c>
    </row>
    <row r="158" spans="1:16" ht="12.75">
      <c r="A158" s="19" t="s">
        <v>35</v>
      </c>
      <c s="23" t="s">
        <v>264</v>
      </c>
      <c s="23" t="s">
        <v>265</v>
      </c>
      <c s="19" t="s">
        <v>37</v>
      </c>
      <c s="24" t="s">
        <v>266</v>
      </c>
      <c s="25" t="s">
        <v>93</v>
      </c>
      <c s="26">
        <v>48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114</v>
      </c>
    </row>
    <row r="160" spans="1:5" ht="25.5">
      <c r="A160" s="30" t="s">
        <v>42</v>
      </c>
      <c r="E160" s="31" t="s">
        <v>267</v>
      </c>
    </row>
    <row r="161" spans="1:5" ht="153">
      <c r="A161" t="s">
        <v>43</v>
      </c>
      <c r="E161" s="29" t="s">
        <v>268</v>
      </c>
    </row>
    <row r="162" spans="1:16" ht="25.5">
      <c r="A162" s="19" t="s">
        <v>35</v>
      </c>
      <c s="23" t="s">
        <v>269</v>
      </c>
      <c s="23" t="s">
        <v>270</v>
      </c>
      <c s="19" t="s">
        <v>37</v>
      </c>
      <c s="24" t="s">
        <v>271</v>
      </c>
      <c s="25" t="s">
        <v>93</v>
      </c>
      <c s="26">
        <v>1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114</v>
      </c>
    </row>
    <row r="164" spans="1:5" ht="25.5">
      <c r="A164" s="30" t="s">
        <v>42</v>
      </c>
      <c r="E164" s="31" t="s">
        <v>272</v>
      </c>
    </row>
    <row r="165" spans="1:5" ht="153">
      <c r="A165" t="s">
        <v>43</v>
      </c>
      <c r="E165" s="29" t="s">
        <v>268</v>
      </c>
    </row>
    <row r="166" spans="1:16" ht="12.75">
      <c r="A166" s="19" t="s">
        <v>35</v>
      </c>
      <c s="23" t="s">
        <v>273</v>
      </c>
      <c s="23" t="s">
        <v>274</v>
      </c>
      <c s="19" t="s">
        <v>37</v>
      </c>
      <c s="24" t="s">
        <v>275</v>
      </c>
      <c s="25" t="s">
        <v>93</v>
      </c>
      <c s="26">
        <v>71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114</v>
      </c>
    </row>
    <row r="168" spans="1:5" ht="25.5">
      <c r="A168" s="30" t="s">
        <v>42</v>
      </c>
      <c r="E168" s="31" t="s">
        <v>276</v>
      </c>
    </row>
    <row r="169" spans="1:5" ht="153">
      <c r="A169" t="s">
        <v>43</v>
      </c>
      <c r="E169" s="29" t="s">
        <v>277</v>
      </c>
    </row>
    <row r="170" spans="1:18" ht="12.75" customHeight="1">
      <c r="A170" s="5" t="s">
        <v>33</v>
      </c>
      <c s="5"/>
      <c s="35" t="s">
        <v>63</v>
      </c>
      <c s="5"/>
      <c s="21" t="s">
        <v>278</v>
      </c>
      <c s="5"/>
      <c s="5"/>
      <c s="5"/>
      <c s="36">
        <f>0+Q170</f>
      </c>
      <c r="O170">
        <f>0+R170</f>
      </c>
      <c r="Q170">
        <f>0+I171+I175</f>
      </c>
      <c>
        <f>0+O171+O175</f>
      </c>
    </row>
    <row r="171" spans="1:16" ht="25.5">
      <c r="A171" s="19" t="s">
        <v>35</v>
      </c>
      <c s="23" t="s">
        <v>279</v>
      </c>
      <c s="23" t="s">
        <v>280</v>
      </c>
      <c s="19" t="s">
        <v>49</v>
      </c>
      <c s="24" t="s">
        <v>281</v>
      </c>
      <c s="25" t="s">
        <v>93</v>
      </c>
      <c s="26">
        <v>9.9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114</v>
      </c>
    </row>
    <row r="173" spans="1:5" ht="25.5">
      <c r="A173" s="30" t="s">
        <v>42</v>
      </c>
      <c r="E173" s="31" t="s">
        <v>282</v>
      </c>
    </row>
    <row r="174" spans="1:5" ht="191.25">
      <c r="A174" t="s">
        <v>43</v>
      </c>
      <c r="E174" s="29" t="s">
        <v>283</v>
      </c>
    </row>
    <row r="175" spans="1:16" ht="12.75">
      <c r="A175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93</v>
      </c>
      <c s="26">
        <v>29.28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209</v>
      </c>
    </row>
    <row r="177" spans="1:5" ht="25.5">
      <c r="A177" s="30" t="s">
        <v>42</v>
      </c>
      <c r="E177" s="31" t="s">
        <v>287</v>
      </c>
    </row>
    <row r="178" spans="1:5" ht="89.25">
      <c r="A178" t="s">
        <v>43</v>
      </c>
      <c r="E178" s="29" t="s">
        <v>288</v>
      </c>
    </row>
    <row r="179" spans="1:18" ht="12.75" customHeight="1">
      <c r="A179" s="5" t="s">
        <v>33</v>
      </c>
      <c s="5"/>
      <c s="35" t="s">
        <v>67</v>
      </c>
      <c s="5"/>
      <c s="21" t="s">
        <v>289</v>
      </c>
      <c s="5"/>
      <c s="5"/>
      <c s="5"/>
      <c s="36">
        <f>0+Q179</f>
      </c>
      <c r="O179">
        <f>0+R179</f>
      </c>
      <c r="Q179">
        <f>0+I180+I184+I188+I192+I196+I200</f>
      </c>
      <c>
        <f>0+O180+O184+O188+O192+O196+O200</f>
      </c>
    </row>
    <row r="180" spans="1:16" ht="12.75">
      <c r="A180" s="19" t="s">
        <v>35</v>
      </c>
      <c s="23" t="s">
        <v>290</v>
      </c>
      <c s="23" t="s">
        <v>291</v>
      </c>
      <c s="19" t="s">
        <v>37</v>
      </c>
      <c s="24" t="s">
        <v>292</v>
      </c>
      <c s="25" t="s">
        <v>113</v>
      </c>
      <c s="26">
        <v>4.5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25.5">
      <c r="A181" s="28" t="s">
        <v>40</v>
      </c>
      <c r="E181" s="29" t="s">
        <v>293</v>
      </c>
    </row>
    <row r="182" spans="1:5" ht="25.5">
      <c r="A182" s="30" t="s">
        <v>42</v>
      </c>
      <c r="E182" s="31" t="s">
        <v>294</v>
      </c>
    </row>
    <row r="183" spans="1:5" ht="255">
      <c r="A183" t="s">
        <v>43</v>
      </c>
      <c r="E183" s="29" t="s">
        <v>295</v>
      </c>
    </row>
    <row r="184" spans="1:16" ht="12.75">
      <c r="A184" s="19" t="s">
        <v>35</v>
      </c>
      <c s="23" t="s">
        <v>296</v>
      </c>
      <c s="23" t="s">
        <v>297</v>
      </c>
      <c s="19" t="s">
        <v>37</v>
      </c>
      <c s="24" t="s">
        <v>298</v>
      </c>
      <c s="25" t="s">
        <v>113</v>
      </c>
      <c s="26">
        <v>27.5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25.5">
      <c r="A185" s="28" t="s">
        <v>40</v>
      </c>
      <c r="E185" s="29" t="s">
        <v>299</v>
      </c>
    </row>
    <row r="186" spans="1:5" ht="25.5">
      <c r="A186" s="30" t="s">
        <v>42</v>
      </c>
      <c r="E186" s="31" t="s">
        <v>300</v>
      </c>
    </row>
    <row r="187" spans="1:5" ht="255">
      <c r="A187" t="s">
        <v>43</v>
      </c>
      <c r="E187" s="29" t="s">
        <v>295</v>
      </c>
    </row>
    <row r="188" spans="1:16" ht="12.75">
      <c r="A188" s="19" t="s">
        <v>35</v>
      </c>
      <c s="23" t="s">
        <v>301</v>
      </c>
      <c s="23" t="s">
        <v>302</v>
      </c>
      <c s="19" t="s">
        <v>37</v>
      </c>
      <c s="24" t="s">
        <v>303</v>
      </c>
      <c s="25" t="s">
        <v>113</v>
      </c>
      <c s="26">
        <v>19.9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25.5">
      <c r="A189" s="28" t="s">
        <v>40</v>
      </c>
      <c r="E189" s="29" t="s">
        <v>304</v>
      </c>
    </row>
    <row r="190" spans="1:5" ht="25.5">
      <c r="A190" s="30" t="s">
        <v>42</v>
      </c>
      <c r="E190" s="31" t="s">
        <v>305</v>
      </c>
    </row>
    <row r="191" spans="1:5" ht="255">
      <c r="A191" t="s">
        <v>43</v>
      </c>
      <c r="E191" s="29" t="s">
        <v>295</v>
      </c>
    </row>
    <row r="192" spans="1:16" ht="12.75">
      <c r="A192" s="19" t="s">
        <v>35</v>
      </c>
      <c s="23" t="s">
        <v>306</v>
      </c>
      <c s="23" t="s">
        <v>307</v>
      </c>
      <c s="19" t="s">
        <v>37</v>
      </c>
      <c s="24" t="s">
        <v>308</v>
      </c>
      <c s="25" t="s">
        <v>99</v>
      </c>
      <c s="26">
        <v>1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25.5">
      <c r="A193" s="28" t="s">
        <v>40</v>
      </c>
      <c r="E193" s="29" t="s">
        <v>309</v>
      </c>
    </row>
    <row r="194" spans="1:5" ht="25.5">
      <c r="A194" s="30" t="s">
        <v>42</v>
      </c>
      <c r="E194" s="31" t="s">
        <v>310</v>
      </c>
    </row>
    <row r="195" spans="1:5" ht="89.25">
      <c r="A195" t="s">
        <v>43</v>
      </c>
      <c r="E195" s="29" t="s">
        <v>311</v>
      </c>
    </row>
    <row r="196" spans="1:16" ht="12.75">
      <c r="A196" s="19" t="s">
        <v>35</v>
      </c>
      <c s="23" t="s">
        <v>312</v>
      </c>
      <c s="23" t="s">
        <v>313</v>
      </c>
      <c s="19" t="s">
        <v>118</v>
      </c>
      <c s="24" t="s">
        <v>314</v>
      </c>
      <c s="25" t="s">
        <v>99</v>
      </c>
      <c s="26">
        <v>2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25.5">
      <c r="A197" s="28" t="s">
        <v>40</v>
      </c>
      <c r="E197" s="29" t="s">
        <v>315</v>
      </c>
    </row>
    <row r="198" spans="1:5" ht="25.5">
      <c r="A198" s="30" t="s">
        <v>42</v>
      </c>
      <c r="E198" s="31" t="s">
        <v>316</v>
      </c>
    </row>
    <row r="199" spans="1:5" ht="89.25">
      <c r="A199" t="s">
        <v>43</v>
      </c>
      <c r="E199" s="29" t="s">
        <v>311</v>
      </c>
    </row>
    <row r="200" spans="1:16" ht="12.75">
      <c r="A200" s="19" t="s">
        <v>35</v>
      </c>
      <c s="23" t="s">
        <v>317</v>
      </c>
      <c s="23" t="s">
        <v>313</v>
      </c>
      <c s="19" t="s">
        <v>123</v>
      </c>
      <c s="24" t="s">
        <v>314</v>
      </c>
      <c s="25" t="s">
        <v>99</v>
      </c>
      <c s="26">
        <v>1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25.5">
      <c r="A201" s="28" t="s">
        <v>40</v>
      </c>
      <c r="E201" s="29" t="s">
        <v>318</v>
      </c>
    </row>
    <row r="202" spans="1:5" ht="25.5">
      <c r="A202" s="30" t="s">
        <v>42</v>
      </c>
      <c r="E202" s="31" t="s">
        <v>319</v>
      </c>
    </row>
    <row r="203" spans="1:5" ht="89.25">
      <c r="A203" t="s">
        <v>43</v>
      </c>
      <c r="E203" s="29" t="s">
        <v>311</v>
      </c>
    </row>
    <row r="204" spans="1:18" ht="12.75" customHeight="1">
      <c r="A204" s="5" t="s">
        <v>33</v>
      </c>
      <c s="5"/>
      <c s="35" t="s">
        <v>30</v>
      </c>
      <c s="5"/>
      <c s="21" t="s">
        <v>320</v>
      </c>
      <c s="5"/>
      <c s="5"/>
      <c s="5"/>
      <c s="36">
        <f>0+Q204</f>
      </c>
      <c r="O204">
        <f>0+R204</f>
      </c>
      <c r="Q204">
        <f>0+I205+I209+I213+I217+I221+I225+I229</f>
      </c>
      <c>
        <f>0+O205+O209+O213+O217+O221+O225+O229</f>
      </c>
    </row>
    <row r="205" spans="1:16" ht="12.75">
      <c r="A205" s="19" t="s">
        <v>35</v>
      </c>
      <c s="23" t="s">
        <v>321</v>
      </c>
      <c s="23" t="s">
        <v>322</v>
      </c>
      <c s="19" t="s">
        <v>37</v>
      </c>
      <c s="24" t="s">
        <v>323</v>
      </c>
      <c s="25" t="s">
        <v>113</v>
      </c>
      <c s="26">
        <v>7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155</v>
      </c>
    </row>
    <row r="207" spans="1:5" ht="12.75">
      <c r="A207" s="30" t="s">
        <v>42</v>
      </c>
      <c r="E207" s="31" t="s">
        <v>324</v>
      </c>
    </row>
    <row r="208" spans="1:5" ht="51">
      <c r="A208" t="s">
        <v>43</v>
      </c>
      <c r="E208" s="29" t="s">
        <v>325</v>
      </c>
    </row>
    <row r="209" spans="1:16" ht="12.75">
      <c r="A209" s="19" t="s">
        <v>35</v>
      </c>
      <c s="23" t="s">
        <v>326</v>
      </c>
      <c s="23" t="s">
        <v>327</v>
      </c>
      <c s="19" t="s">
        <v>37</v>
      </c>
      <c s="24" t="s">
        <v>328</v>
      </c>
      <c s="25" t="s">
        <v>113</v>
      </c>
      <c s="26">
        <v>19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155</v>
      </c>
    </row>
    <row r="211" spans="1:5" ht="12.75">
      <c r="A211" s="30" t="s">
        <v>42</v>
      </c>
      <c r="E211" s="31" t="s">
        <v>329</v>
      </c>
    </row>
    <row r="212" spans="1:5" ht="51">
      <c r="A212" t="s">
        <v>43</v>
      </c>
      <c r="E212" s="29" t="s">
        <v>325</v>
      </c>
    </row>
    <row r="213" spans="1:16" ht="12.75">
      <c r="A213" s="19" t="s">
        <v>35</v>
      </c>
      <c s="23" t="s">
        <v>330</v>
      </c>
      <c s="23" t="s">
        <v>331</v>
      </c>
      <c s="19" t="s">
        <v>37</v>
      </c>
      <c s="24" t="s">
        <v>332</v>
      </c>
      <c s="25" t="s">
        <v>113</v>
      </c>
      <c s="26">
        <v>43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12.75">
      <c r="A214" s="28" t="s">
        <v>40</v>
      </c>
      <c r="E214" s="29" t="s">
        <v>155</v>
      </c>
    </row>
    <row r="215" spans="1:5" ht="12.75">
      <c r="A215" s="30" t="s">
        <v>42</v>
      </c>
      <c r="E215" s="31" t="s">
        <v>333</v>
      </c>
    </row>
    <row r="216" spans="1:5" ht="51">
      <c r="A216" t="s">
        <v>43</v>
      </c>
      <c r="E216" s="29" t="s">
        <v>325</v>
      </c>
    </row>
    <row r="217" spans="1:16" ht="12.75">
      <c r="A217" s="19" t="s">
        <v>35</v>
      </c>
      <c s="23" t="s">
        <v>334</v>
      </c>
      <c s="23" t="s">
        <v>335</v>
      </c>
      <c s="19" t="s">
        <v>37</v>
      </c>
      <c s="24" t="s">
        <v>336</v>
      </c>
      <c s="25" t="s">
        <v>113</v>
      </c>
      <c s="26">
        <v>101</v>
      </c>
      <c s="27">
        <v>0</v>
      </c>
      <c s="27">
        <f>ROUND(ROUND(H217,2)*ROUND(G217,3),2)</f>
      </c>
      <c r="O217">
        <f>(I217*21)/100</f>
      </c>
      <c t="s">
        <v>13</v>
      </c>
    </row>
    <row r="218" spans="1:5" ht="12.75">
      <c r="A218" s="28" t="s">
        <v>40</v>
      </c>
      <c r="E218" s="29" t="s">
        <v>114</v>
      </c>
    </row>
    <row r="219" spans="1:5" ht="25.5">
      <c r="A219" s="30" t="s">
        <v>42</v>
      </c>
      <c r="E219" s="31" t="s">
        <v>115</v>
      </c>
    </row>
    <row r="220" spans="1:5" ht="38.25">
      <c r="A220" t="s">
        <v>43</v>
      </c>
      <c r="E220" s="29" t="s">
        <v>337</v>
      </c>
    </row>
    <row r="221" spans="1:16" ht="12.75">
      <c r="A221" s="19" t="s">
        <v>35</v>
      </c>
      <c s="23" t="s">
        <v>338</v>
      </c>
      <c s="23" t="s">
        <v>339</v>
      </c>
      <c s="19" t="s">
        <v>37</v>
      </c>
      <c s="24" t="s">
        <v>340</v>
      </c>
      <c s="25" t="s">
        <v>113</v>
      </c>
      <c s="26">
        <v>16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25.5">
      <c r="A222" s="28" t="s">
        <v>40</v>
      </c>
      <c r="E222" s="29" t="s">
        <v>341</v>
      </c>
    </row>
    <row r="223" spans="1:5" ht="25.5">
      <c r="A223" s="30" t="s">
        <v>42</v>
      </c>
      <c r="E223" s="31" t="s">
        <v>342</v>
      </c>
    </row>
    <row r="224" spans="1:5" ht="114.75">
      <c r="A224" t="s">
        <v>43</v>
      </c>
      <c r="E224" s="29" t="s">
        <v>343</v>
      </c>
    </row>
    <row r="225" spans="1:16" ht="12.75">
      <c r="A225" s="19" t="s">
        <v>35</v>
      </c>
      <c s="23" t="s">
        <v>344</v>
      </c>
      <c s="23" t="s">
        <v>345</v>
      </c>
      <c s="19" t="s">
        <v>37</v>
      </c>
      <c s="24" t="s">
        <v>346</v>
      </c>
      <c s="25" t="s">
        <v>113</v>
      </c>
      <c s="26">
        <v>2</v>
      </c>
      <c s="27">
        <v>0</v>
      </c>
      <c s="27">
        <f>ROUND(ROUND(H225,2)*ROUND(G225,3),2)</f>
      </c>
      <c r="O225">
        <f>(I225*21)/100</f>
      </c>
      <c t="s">
        <v>13</v>
      </c>
    </row>
    <row r="226" spans="1:5" ht="25.5">
      <c r="A226" s="28" t="s">
        <v>40</v>
      </c>
      <c r="E226" s="29" t="s">
        <v>109</v>
      </c>
    </row>
    <row r="227" spans="1:5" ht="25.5">
      <c r="A227" s="30" t="s">
        <v>42</v>
      </c>
      <c r="E227" s="31" t="s">
        <v>347</v>
      </c>
    </row>
    <row r="228" spans="1:5" ht="76.5">
      <c r="A228" t="s">
        <v>43</v>
      </c>
      <c r="E228" s="29" t="s">
        <v>348</v>
      </c>
    </row>
    <row r="229" spans="1:16" ht="12.75">
      <c r="A229" s="19" t="s">
        <v>35</v>
      </c>
      <c s="23" t="s">
        <v>349</v>
      </c>
      <c s="23" t="s">
        <v>350</v>
      </c>
      <c s="19" t="s">
        <v>37</v>
      </c>
      <c s="24" t="s">
        <v>351</v>
      </c>
      <c s="25" t="s">
        <v>113</v>
      </c>
      <c s="26">
        <v>22</v>
      </c>
      <c s="27">
        <v>0</v>
      </c>
      <c s="27">
        <f>ROUND(ROUND(H229,2)*ROUND(G229,3),2)</f>
      </c>
      <c r="O229">
        <f>(I229*21)/100</f>
      </c>
      <c t="s">
        <v>13</v>
      </c>
    </row>
    <row r="230" spans="1:5" ht="38.25">
      <c r="A230" s="28" t="s">
        <v>40</v>
      </c>
      <c r="E230" s="29" t="s">
        <v>352</v>
      </c>
    </row>
    <row r="231" spans="1:5" ht="25.5">
      <c r="A231" s="30" t="s">
        <v>42</v>
      </c>
      <c r="E231" s="31" t="s">
        <v>353</v>
      </c>
    </row>
    <row r="232" spans="1:5" ht="76.5">
      <c r="A232" t="s">
        <v>43</v>
      </c>
      <c r="E232" s="29" t="s">
        <v>348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0+O8+O21+O54+O67+O88+O101+O110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354</v>
      </c>
      <c s="32">
        <f>0+I8+I21+I54+I67+I88+I101+I110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354</v>
      </c>
      <c s="5"/>
      <c s="14" t="s">
        <v>355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80</v>
      </c>
      <c s="19" t="s">
        <v>37</v>
      </c>
      <c s="24" t="s">
        <v>81</v>
      </c>
      <c s="25" t="s">
        <v>82</v>
      </c>
      <c s="26">
        <v>287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356</v>
      </c>
    </row>
    <row r="11" spans="1:5" ht="12.75">
      <c r="A11" s="30" t="s">
        <v>42</v>
      </c>
      <c r="E11" s="31" t="s">
        <v>357</v>
      </c>
    </row>
    <row r="12" spans="1:5" ht="25.5">
      <c r="A12" t="s">
        <v>43</v>
      </c>
      <c r="E12" s="29" t="s">
        <v>85</v>
      </c>
    </row>
    <row r="13" spans="1:16" ht="12.75">
      <c r="A13" s="19" t="s">
        <v>35</v>
      </c>
      <c s="23" t="s">
        <v>13</v>
      </c>
      <c s="23" t="s">
        <v>86</v>
      </c>
      <c s="19" t="s">
        <v>37</v>
      </c>
      <c s="24" t="s">
        <v>87</v>
      </c>
      <c s="25" t="s">
        <v>82</v>
      </c>
      <c s="26">
        <v>44.6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358</v>
      </c>
    </row>
    <row r="15" spans="1:5" ht="51">
      <c r="A15" s="30" t="s">
        <v>42</v>
      </c>
      <c r="E15" s="31" t="s">
        <v>359</v>
      </c>
    </row>
    <row r="16" spans="1:5" ht="25.5">
      <c r="A16" t="s">
        <v>43</v>
      </c>
      <c r="E16" s="29" t="s">
        <v>85</v>
      </c>
    </row>
    <row r="17" spans="1:16" ht="12.75">
      <c r="A17" s="19" t="s">
        <v>35</v>
      </c>
      <c s="23" t="s">
        <v>12</v>
      </c>
      <c s="23" t="s">
        <v>360</v>
      </c>
      <c s="19" t="s">
        <v>37</v>
      </c>
      <c s="24" t="s">
        <v>76</v>
      </c>
      <c s="25" t="s">
        <v>99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361</v>
      </c>
    </row>
    <row r="19" spans="1:5" ht="12.75">
      <c r="A19" s="30" t="s">
        <v>42</v>
      </c>
      <c r="E19" s="31" t="s">
        <v>37</v>
      </c>
    </row>
    <row r="20" spans="1:5" ht="12.75">
      <c r="A20" t="s">
        <v>43</v>
      </c>
      <c r="E20" s="29" t="s">
        <v>74</v>
      </c>
    </row>
    <row r="21" spans="1:18" ht="12.75" customHeight="1">
      <c r="A21" s="5" t="s">
        <v>33</v>
      </c>
      <c s="5"/>
      <c s="35" t="s">
        <v>19</v>
      </c>
      <c s="5"/>
      <c s="21" t="s">
        <v>90</v>
      </c>
      <c s="5"/>
      <c s="5"/>
      <c s="5"/>
      <c s="36">
        <f>0+Q21</f>
      </c>
      <c r="O21">
        <f>0+R21</f>
      </c>
      <c r="Q21">
        <f>0+I22+I26+I30+I34+I38+I42+I46+I50</f>
      </c>
      <c>
        <f>0+O22+O26+O30+O34+O38+O42+O46+O50</f>
      </c>
    </row>
    <row r="22" spans="1:16" ht="12.75">
      <c r="A22" s="19" t="s">
        <v>35</v>
      </c>
      <c s="23" t="s">
        <v>23</v>
      </c>
      <c s="23" t="s">
        <v>126</v>
      </c>
      <c s="19" t="s">
        <v>37</v>
      </c>
      <c s="24" t="s">
        <v>127</v>
      </c>
      <c s="25" t="s">
        <v>82</v>
      </c>
      <c s="26">
        <v>287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362</v>
      </c>
    </row>
    <row r="24" spans="1:5" ht="38.25">
      <c r="A24" s="30" t="s">
        <v>42</v>
      </c>
      <c r="E24" s="31" t="s">
        <v>363</v>
      </c>
    </row>
    <row r="25" spans="1:5" ht="369.75">
      <c r="A25" t="s">
        <v>43</v>
      </c>
      <c r="E25" s="29" t="s">
        <v>130</v>
      </c>
    </row>
    <row r="26" spans="1:16" ht="12.75">
      <c r="A26" s="19" t="s">
        <v>35</v>
      </c>
      <c s="23" t="s">
        <v>25</v>
      </c>
      <c s="23" t="s">
        <v>132</v>
      </c>
      <c s="19" t="s">
        <v>37</v>
      </c>
      <c s="24" t="s">
        <v>133</v>
      </c>
      <c s="25" t="s">
        <v>82</v>
      </c>
      <c s="26">
        <v>39.3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134</v>
      </c>
    </row>
    <row r="28" spans="1:5" ht="12.75">
      <c r="A28" s="30" t="s">
        <v>42</v>
      </c>
      <c r="E28" s="31" t="s">
        <v>364</v>
      </c>
    </row>
    <row r="29" spans="1:5" ht="306">
      <c r="A29" t="s">
        <v>43</v>
      </c>
      <c r="E29" s="29" t="s">
        <v>135</v>
      </c>
    </row>
    <row r="30" spans="1:16" ht="12.75">
      <c r="A30" s="19" t="s">
        <v>35</v>
      </c>
      <c s="23" t="s">
        <v>27</v>
      </c>
      <c s="23" t="s">
        <v>147</v>
      </c>
      <c s="19" t="s">
        <v>37</v>
      </c>
      <c s="24" t="s">
        <v>148</v>
      </c>
      <c s="25" t="s">
        <v>82</v>
      </c>
      <c s="26">
        <v>287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365</v>
      </c>
    </row>
    <row r="32" spans="1:5" ht="12.75">
      <c r="A32" s="30" t="s">
        <v>42</v>
      </c>
      <c r="E32" s="31" t="s">
        <v>366</v>
      </c>
    </row>
    <row r="33" spans="1:5" ht="191.25">
      <c r="A33" t="s">
        <v>43</v>
      </c>
      <c r="E33" s="29" t="s">
        <v>151</v>
      </c>
    </row>
    <row r="34" spans="1:16" ht="12.75">
      <c r="A34" s="19" t="s">
        <v>35</v>
      </c>
      <c s="23" t="s">
        <v>63</v>
      </c>
      <c s="23" t="s">
        <v>165</v>
      </c>
      <c s="19" t="s">
        <v>37</v>
      </c>
      <c s="24" t="s">
        <v>166</v>
      </c>
      <c s="25" t="s">
        <v>82</v>
      </c>
      <c s="26">
        <v>3.6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367</v>
      </c>
    </row>
    <row r="36" spans="1:5" ht="25.5">
      <c r="A36" s="30" t="s">
        <v>42</v>
      </c>
      <c r="E36" s="31" t="s">
        <v>368</v>
      </c>
    </row>
    <row r="37" spans="1:5" ht="293.25">
      <c r="A37" t="s">
        <v>43</v>
      </c>
      <c r="E37" s="29" t="s">
        <v>169</v>
      </c>
    </row>
    <row r="38" spans="1:16" ht="12.75">
      <c r="A38" s="19" t="s">
        <v>35</v>
      </c>
      <c s="23" t="s">
        <v>67</v>
      </c>
      <c s="23" t="s">
        <v>369</v>
      </c>
      <c s="19" t="s">
        <v>37</v>
      </c>
      <c s="24" t="s">
        <v>370</v>
      </c>
      <c s="25" t="s">
        <v>82</v>
      </c>
      <c s="26">
        <v>11.1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367</v>
      </c>
    </row>
    <row r="40" spans="1:5" ht="12.75">
      <c r="A40" s="30" t="s">
        <v>42</v>
      </c>
      <c r="E40" s="31" t="s">
        <v>371</v>
      </c>
    </row>
    <row r="41" spans="1:5" ht="38.25">
      <c r="A41" t="s">
        <v>43</v>
      </c>
      <c r="E41" s="29" t="s">
        <v>177</v>
      </c>
    </row>
    <row r="42" spans="1:16" ht="12.75">
      <c r="A42" s="19" t="s">
        <v>35</v>
      </c>
      <c s="23" t="s">
        <v>30</v>
      </c>
      <c s="23" t="s">
        <v>372</v>
      </c>
      <c s="19" t="s">
        <v>37</v>
      </c>
      <c s="24" t="s">
        <v>373</v>
      </c>
      <c s="25" t="s">
        <v>82</v>
      </c>
      <c s="26">
        <v>28.2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367</v>
      </c>
    </row>
    <row r="44" spans="1:5" ht="12.75">
      <c r="A44" s="30" t="s">
        <v>42</v>
      </c>
      <c r="E44" s="31" t="s">
        <v>374</v>
      </c>
    </row>
    <row r="45" spans="1:5" ht="38.25">
      <c r="A45" t="s">
        <v>43</v>
      </c>
      <c r="E45" s="29" t="s">
        <v>182</v>
      </c>
    </row>
    <row r="46" spans="1:16" ht="12.75">
      <c r="A46" s="19" t="s">
        <v>35</v>
      </c>
      <c s="23" t="s">
        <v>32</v>
      </c>
      <c s="23" t="s">
        <v>188</v>
      </c>
      <c s="19" t="s">
        <v>37</v>
      </c>
      <c s="24" t="s">
        <v>189</v>
      </c>
      <c s="25" t="s">
        <v>93</v>
      </c>
      <c s="26">
        <v>140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367</v>
      </c>
    </row>
    <row r="48" spans="1:5" ht="25.5">
      <c r="A48" s="30" t="s">
        <v>42</v>
      </c>
      <c r="E48" s="31" t="s">
        <v>375</v>
      </c>
    </row>
    <row r="49" spans="1:5" ht="25.5">
      <c r="A49" t="s">
        <v>43</v>
      </c>
      <c r="E49" s="29" t="s">
        <v>191</v>
      </c>
    </row>
    <row r="50" spans="1:16" ht="12.75">
      <c r="A50" s="19" t="s">
        <v>35</v>
      </c>
      <c s="23" t="s">
        <v>131</v>
      </c>
      <c s="23" t="s">
        <v>193</v>
      </c>
      <c s="19" t="s">
        <v>37</v>
      </c>
      <c s="24" t="s">
        <v>194</v>
      </c>
      <c s="25" t="s">
        <v>93</v>
      </c>
      <c s="26">
        <v>140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367</v>
      </c>
    </row>
    <row r="52" spans="1:5" ht="25.5">
      <c r="A52" s="30" t="s">
        <v>42</v>
      </c>
      <c r="E52" s="31" t="s">
        <v>376</v>
      </c>
    </row>
    <row r="53" spans="1:5" ht="25.5">
      <c r="A53" t="s">
        <v>43</v>
      </c>
      <c r="E53" s="29" t="s">
        <v>196</v>
      </c>
    </row>
    <row r="54" spans="1:18" ht="12.75" customHeight="1">
      <c r="A54" s="5" t="s">
        <v>33</v>
      </c>
      <c s="5"/>
      <c s="35" t="s">
        <v>13</v>
      </c>
      <c s="5"/>
      <c s="21" t="s">
        <v>197</v>
      </c>
      <c s="5"/>
      <c s="5"/>
      <c s="5"/>
      <c s="36">
        <f>0+Q54</f>
      </c>
      <c r="O54">
        <f>0+R54</f>
      </c>
      <c r="Q54">
        <f>0+I55+I59+I63</f>
      </c>
      <c>
        <f>0+O55+O59+O63</f>
      </c>
    </row>
    <row r="55" spans="1:16" ht="12.75">
      <c r="A55" s="19" t="s">
        <v>35</v>
      </c>
      <c s="23" t="s">
        <v>136</v>
      </c>
      <c s="23" t="s">
        <v>377</v>
      </c>
      <c s="19" t="s">
        <v>37</v>
      </c>
      <c s="24" t="s">
        <v>378</v>
      </c>
      <c s="25" t="s">
        <v>93</v>
      </c>
      <c s="26">
        <v>58.5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25.5">
      <c r="A56" s="28" t="s">
        <v>40</v>
      </c>
      <c r="E56" s="29" t="s">
        <v>379</v>
      </c>
    </row>
    <row r="57" spans="1:5" ht="25.5">
      <c r="A57" s="30" t="s">
        <v>42</v>
      </c>
      <c r="E57" s="31" t="s">
        <v>380</v>
      </c>
    </row>
    <row r="58" spans="1:5" ht="25.5">
      <c r="A58" t="s">
        <v>43</v>
      </c>
      <c r="E58" s="29" t="s">
        <v>381</v>
      </c>
    </row>
    <row r="59" spans="1:16" ht="12.75">
      <c r="A59" s="19" t="s">
        <v>35</v>
      </c>
      <c s="23" t="s">
        <v>142</v>
      </c>
      <c s="23" t="s">
        <v>382</v>
      </c>
      <c s="19" t="s">
        <v>37</v>
      </c>
      <c s="24" t="s">
        <v>383</v>
      </c>
      <c s="25" t="s">
        <v>82</v>
      </c>
      <c s="26">
        <v>14.2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367</v>
      </c>
    </row>
    <row r="61" spans="1:5" ht="25.5">
      <c r="A61" s="30" t="s">
        <v>42</v>
      </c>
      <c r="E61" s="31" t="s">
        <v>384</v>
      </c>
    </row>
    <row r="62" spans="1:5" ht="369.75">
      <c r="A62" t="s">
        <v>43</v>
      </c>
      <c r="E62" s="29" t="s">
        <v>385</v>
      </c>
    </row>
    <row r="63" spans="1:16" ht="12.75">
      <c r="A63" s="19" t="s">
        <v>35</v>
      </c>
      <c s="23" t="s">
        <v>146</v>
      </c>
      <c s="23" t="s">
        <v>386</v>
      </c>
      <c s="19" t="s">
        <v>37</v>
      </c>
      <c s="24" t="s">
        <v>387</v>
      </c>
      <c s="25" t="s">
        <v>93</v>
      </c>
      <c s="26">
        <v>115.125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367</v>
      </c>
    </row>
    <row r="65" spans="1:5" ht="25.5">
      <c r="A65" s="30" t="s">
        <v>42</v>
      </c>
      <c r="E65" s="31" t="s">
        <v>388</v>
      </c>
    </row>
    <row r="66" spans="1:5" ht="102">
      <c r="A66" t="s">
        <v>43</v>
      </c>
      <c r="E66" s="29" t="s">
        <v>389</v>
      </c>
    </row>
    <row r="67" spans="1:18" ht="12.75" customHeight="1">
      <c r="A67" s="5" t="s">
        <v>33</v>
      </c>
      <c s="5"/>
      <c s="35" t="s">
        <v>12</v>
      </c>
      <c s="5"/>
      <c s="21" t="s">
        <v>204</v>
      </c>
      <c s="5"/>
      <c s="5"/>
      <c s="5"/>
      <c s="36">
        <f>0+Q67</f>
      </c>
      <c r="O67">
        <f>0+R67</f>
      </c>
      <c r="Q67">
        <f>0+I68+I72+I76+I80+I84</f>
      </c>
      <c>
        <f>0+O68+O72+O76+O80+O84</f>
      </c>
    </row>
    <row r="68" spans="1:16" ht="12.75">
      <c r="A68" s="19" t="s">
        <v>35</v>
      </c>
      <c s="23" t="s">
        <v>152</v>
      </c>
      <c s="23" t="s">
        <v>390</v>
      </c>
      <c s="19" t="s">
        <v>37</v>
      </c>
      <c s="24" t="s">
        <v>391</v>
      </c>
      <c s="25" t="s">
        <v>82</v>
      </c>
      <c s="26">
        <v>3.1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367</v>
      </c>
    </row>
    <row r="70" spans="1:5" ht="25.5">
      <c r="A70" s="30" t="s">
        <v>42</v>
      </c>
      <c r="E70" s="31" t="s">
        <v>392</v>
      </c>
    </row>
    <row r="71" spans="1:5" ht="382.5">
      <c r="A71" t="s">
        <v>43</v>
      </c>
      <c r="E71" s="29" t="s">
        <v>393</v>
      </c>
    </row>
    <row r="72" spans="1:16" ht="12.75">
      <c r="A72" s="19" t="s">
        <v>35</v>
      </c>
      <c s="23" t="s">
        <v>158</v>
      </c>
      <c s="23" t="s">
        <v>394</v>
      </c>
      <c s="19" t="s">
        <v>37</v>
      </c>
      <c s="24" t="s">
        <v>395</v>
      </c>
      <c s="25" t="s">
        <v>396</v>
      </c>
      <c s="26">
        <v>0.19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397</v>
      </c>
    </row>
    <row r="74" spans="1:5" ht="25.5">
      <c r="A74" s="30" t="s">
        <v>42</v>
      </c>
      <c r="E74" s="31" t="s">
        <v>398</v>
      </c>
    </row>
    <row r="75" spans="1:5" ht="242.25">
      <c r="A75" t="s">
        <v>43</v>
      </c>
      <c r="E75" s="29" t="s">
        <v>399</v>
      </c>
    </row>
    <row r="76" spans="1:16" ht="12.75">
      <c r="A76" s="19" t="s">
        <v>35</v>
      </c>
      <c s="23" t="s">
        <v>164</v>
      </c>
      <c s="23" t="s">
        <v>400</v>
      </c>
      <c s="19" t="s">
        <v>37</v>
      </c>
      <c s="24" t="s">
        <v>401</v>
      </c>
      <c s="25" t="s">
        <v>82</v>
      </c>
      <c s="26">
        <v>24.2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367</v>
      </c>
    </row>
    <row r="78" spans="1:5" ht="25.5">
      <c r="A78" s="30" t="s">
        <v>42</v>
      </c>
      <c r="E78" s="31" t="s">
        <v>402</v>
      </c>
    </row>
    <row r="79" spans="1:5" ht="369.75">
      <c r="A79" t="s">
        <v>43</v>
      </c>
      <c r="E79" s="29" t="s">
        <v>403</v>
      </c>
    </row>
    <row r="80" spans="1:16" ht="12.75">
      <c r="A80" s="19" t="s">
        <v>35</v>
      </c>
      <c s="23" t="s">
        <v>170</v>
      </c>
      <c s="23" t="s">
        <v>404</v>
      </c>
      <c s="19" t="s">
        <v>37</v>
      </c>
      <c s="24" t="s">
        <v>405</v>
      </c>
      <c s="25" t="s">
        <v>396</v>
      </c>
      <c s="26">
        <v>3.47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397</v>
      </c>
    </row>
    <row r="82" spans="1:5" ht="25.5">
      <c r="A82" s="30" t="s">
        <v>42</v>
      </c>
      <c r="E82" s="31" t="s">
        <v>406</v>
      </c>
    </row>
    <row r="83" spans="1:5" ht="267.75">
      <c r="A83" t="s">
        <v>43</v>
      </c>
      <c r="E83" s="29" t="s">
        <v>407</v>
      </c>
    </row>
    <row r="84" spans="1:16" ht="12.75">
      <c r="A84" s="19" t="s">
        <v>35</v>
      </c>
      <c s="23" t="s">
        <v>173</v>
      </c>
      <c s="23" t="s">
        <v>408</v>
      </c>
      <c s="19" t="s">
        <v>37</v>
      </c>
      <c s="24" t="s">
        <v>409</v>
      </c>
      <c s="25" t="s">
        <v>410</v>
      </c>
      <c s="26">
        <v>930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25.5">
      <c r="A85" s="28" t="s">
        <v>40</v>
      </c>
      <c r="E85" s="29" t="s">
        <v>411</v>
      </c>
    </row>
    <row r="86" spans="1:5" ht="25.5">
      <c r="A86" s="30" t="s">
        <v>42</v>
      </c>
      <c r="E86" s="31" t="s">
        <v>412</v>
      </c>
    </row>
    <row r="87" spans="1:5" ht="293.25">
      <c r="A87" t="s">
        <v>43</v>
      </c>
      <c r="E87" s="29" t="s">
        <v>413</v>
      </c>
    </row>
    <row r="88" spans="1:18" ht="12.75" customHeight="1">
      <c r="A88" s="5" t="s">
        <v>33</v>
      </c>
      <c s="5"/>
      <c s="35" t="s">
        <v>23</v>
      </c>
      <c s="5"/>
      <c s="21" t="s">
        <v>217</v>
      </c>
      <c s="5"/>
      <c s="5"/>
      <c s="5"/>
      <c s="36">
        <f>0+Q88</f>
      </c>
      <c r="O88">
        <f>0+R88</f>
      </c>
      <c r="Q88">
        <f>0+I89+I93+I97</f>
      </c>
      <c>
        <f>0+O89+O93+O97</f>
      </c>
    </row>
    <row r="89" spans="1:16" ht="12.75">
      <c r="A89" s="19" t="s">
        <v>35</v>
      </c>
      <c s="23" t="s">
        <v>178</v>
      </c>
      <c s="23" t="s">
        <v>414</v>
      </c>
      <c s="19" t="s">
        <v>37</v>
      </c>
      <c s="24" t="s">
        <v>415</v>
      </c>
      <c s="25" t="s">
        <v>82</v>
      </c>
      <c s="26">
        <v>8.4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367</v>
      </c>
    </row>
    <row r="91" spans="1:5" ht="89.25">
      <c r="A91" s="30" t="s">
        <v>42</v>
      </c>
      <c r="E91" s="31" t="s">
        <v>416</v>
      </c>
    </row>
    <row r="92" spans="1:5" ht="369.75">
      <c r="A92" t="s">
        <v>43</v>
      </c>
      <c r="E92" s="29" t="s">
        <v>403</v>
      </c>
    </row>
    <row r="93" spans="1:16" ht="12.75">
      <c r="A93" s="19" t="s">
        <v>35</v>
      </c>
      <c s="23" t="s">
        <v>183</v>
      </c>
      <c s="23" t="s">
        <v>417</v>
      </c>
      <c s="19" t="s">
        <v>37</v>
      </c>
      <c s="24" t="s">
        <v>418</v>
      </c>
      <c s="25" t="s">
        <v>82</v>
      </c>
      <c s="26">
        <v>69.303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25.5">
      <c r="A94" s="28" t="s">
        <v>40</v>
      </c>
      <c r="E94" s="29" t="s">
        <v>419</v>
      </c>
    </row>
    <row r="95" spans="1:5" ht="12.75">
      <c r="A95" s="30" t="s">
        <v>42</v>
      </c>
      <c r="E95" s="31" t="s">
        <v>420</v>
      </c>
    </row>
    <row r="96" spans="1:5" ht="38.25">
      <c r="A96" t="s">
        <v>43</v>
      </c>
      <c r="E96" s="29" t="s">
        <v>203</v>
      </c>
    </row>
    <row r="97" spans="1:16" ht="12.75">
      <c r="A97" s="19" t="s">
        <v>35</v>
      </c>
      <c s="23" t="s">
        <v>187</v>
      </c>
      <c s="23" t="s">
        <v>421</v>
      </c>
      <c s="19" t="s">
        <v>37</v>
      </c>
      <c s="24" t="s">
        <v>422</v>
      </c>
      <c s="25" t="s">
        <v>82</v>
      </c>
      <c s="26">
        <v>40.175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367</v>
      </c>
    </row>
    <row r="99" spans="1:5" ht="12.75">
      <c r="A99" s="30" t="s">
        <v>42</v>
      </c>
      <c r="E99" s="31" t="s">
        <v>423</v>
      </c>
    </row>
    <row r="100" spans="1:5" ht="38.25">
      <c r="A100" t="s">
        <v>43</v>
      </c>
      <c r="E100" s="29" t="s">
        <v>424</v>
      </c>
    </row>
    <row r="101" spans="1:18" ht="12.75" customHeight="1">
      <c r="A101" s="5" t="s">
        <v>33</v>
      </c>
      <c s="5"/>
      <c s="35" t="s">
        <v>67</v>
      </c>
      <c s="5"/>
      <c s="21" t="s">
        <v>289</v>
      </c>
      <c s="5"/>
      <c s="5"/>
      <c s="5"/>
      <c s="36">
        <f>0+Q101</f>
      </c>
      <c r="O101">
        <f>0+R101</f>
      </c>
      <c r="Q101">
        <f>0+I102+I106</f>
      </c>
      <c>
        <f>0+O102+O106</f>
      </c>
    </row>
    <row r="102" spans="1:16" ht="12.75">
      <c r="A102" s="19" t="s">
        <v>35</v>
      </c>
      <c s="23" t="s">
        <v>192</v>
      </c>
      <c s="23" t="s">
        <v>425</v>
      </c>
      <c s="19" t="s">
        <v>37</v>
      </c>
      <c s="24" t="s">
        <v>426</v>
      </c>
      <c s="25" t="s">
        <v>113</v>
      </c>
      <c s="26">
        <v>45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367</v>
      </c>
    </row>
    <row r="104" spans="1:5" ht="25.5">
      <c r="A104" s="30" t="s">
        <v>42</v>
      </c>
      <c r="E104" s="31" t="s">
        <v>427</v>
      </c>
    </row>
    <row r="105" spans="1:5" ht="242.25">
      <c r="A105" t="s">
        <v>43</v>
      </c>
      <c r="E105" s="29" t="s">
        <v>428</v>
      </c>
    </row>
    <row r="106" spans="1:16" ht="12.75">
      <c r="A106" s="19" t="s">
        <v>35</v>
      </c>
      <c s="23" t="s">
        <v>198</v>
      </c>
      <c s="23" t="s">
        <v>429</v>
      </c>
      <c s="19" t="s">
        <v>37</v>
      </c>
      <c s="24" t="s">
        <v>430</v>
      </c>
      <c s="25" t="s">
        <v>99</v>
      </c>
      <c s="26">
        <v>1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25.5">
      <c r="A107" s="28" t="s">
        <v>40</v>
      </c>
      <c r="E107" s="29" t="s">
        <v>431</v>
      </c>
    </row>
    <row r="108" spans="1:5" ht="25.5">
      <c r="A108" s="30" t="s">
        <v>42</v>
      </c>
      <c r="E108" s="31" t="s">
        <v>432</v>
      </c>
    </row>
    <row r="109" spans="1:5" ht="89.25">
      <c r="A109" t="s">
        <v>43</v>
      </c>
      <c r="E109" s="29" t="s">
        <v>311</v>
      </c>
    </row>
    <row r="110" spans="1:18" ht="12.75" customHeight="1">
      <c r="A110" s="5" t="s">
        <v>33</v>
      </c>
      <c s="5"/>
      <c s="35" t="s">
        <v>30</v>
      </c>
      <c s="5"/>
      <c s="21" t="s">
        <v>320</v>
      </c>
      <c s="5"/>
      <c s="5"/>
      <c s="5"/>
      <c s="36">
        <f>0+Q110</f>
      </c>
      <c r="O110">
        <f>0+R110</f>
      </c>
      <c r="Q110">
        <f>0+I111+I115+I119</f>
      </c>
      <c>
        <f>0+O111+O115+O119</f>
      </c>
    </row>
    <row r="111" spans="1:16" ht="12.75">
      <c r="A111" s="19" t="s">
        <v>35</v>
      </c>
      <c s="23" t="s">
        <v>205</v>
      </c>
      <c s="23" t="s">
        <v>433</v>
      </c>
      <c s="19" t="s">
        <v>37</v>
      </c>
      <c s="24" t="s">
        <v>434</v>
      </c>
      <c s="25" t="s">
        <v>82</v>
      </c>
      <c s="26">
        <v>3.68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25.5">
      <c r="A112" s="28" t="s">
        <v>40</v>
      </c>
      <c r="E112" s="29" t="s">
        <v>362</v>
      </c>
    </row>
    <row r="113" spans="1:5" ht="25.5">
      <c r="A113" s="30" t="s">
        <v>42</v>
      </c>
      <c r="E113" s="31" t="s">
        <v>435</v>
      </c>
    </row>
    <row r="114" spans="1:5" ht="102">
      <c r="A114" t="s">
        <v>43</v>
      </c>
      <c r="E114" s="29" t="s">
        <v>436</v>
      </c>
    </row>
    <row r="115" spans="1:16" ht="12.75">
      <c r="A115" s="19" t="s">
        <v>35</v>
      </c>
      <c s="23" t="s">
        <v>212</v>
      </c>
      <c s="23" t="s">
        <v>437</v>
      </c>
      <c s="19" t="s">
        <v>37</v>
      </c>
      <c s="24" t="s">
        <v>438</v>
      </c>
      <c s="25" t="s">
        <v>82</v>
      </c>
      <c s="26">
        <v>40.92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25.5">
      <c r="A116" s="28" t="s">
        <v>40</v>
      </c>
      <c r="E116" s="29" t="s">
        <v>362</v>
      </c>
    </row>
    <row r="117" spans="1:5" ht="25.5">
      <c r="A117" s="30" t="s">
        <v>42</v>
      </c>
      <c r="E117" s="31" t="s">
        <v>439</v>
      </c>
    </row>
    <row r="118" spans="1:5" ht="102">
      <c r="A118" t="s">
        <v>43</v>
      </c>
      <c r="E118" s="29" t="s">
        <v>436</v>
      </c>
    </row>
    <row r="119" spans="1:16" ht="12.75">
      <c r="A119" s="19" t="s">
        <v>35</v>
      </c>
      <c s="23" t="s">
        <v>218</v>
      </c>
      <c s="23" t="s">
        <v>440</v>
      </c>
      <c s="19" t="s">
        <v>37</v>
      </c>
      <c s="24" t="s">
        <v>441</v>
      </c>
      <c s="25" t="s">
        <v>113</v>
      </c>
      <c s="26">
        <v>40.5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25.5">
      <c r="A120" s="28" t="s">
        <v>40</v>
      </c>
      <c r="E120" s="29" t="s">
        <v>442</v>
      </c>
    </row>
    <row r="121" spans="1:5" ht="25.5">
      <c r="A121" s="30" t="s">
        <v>42</v>
      </c>
      <c r="E121" s="31" t="s">
        <v>443</v>
      </c>
    </row>
    <row r="122" spans="1:5" ht="114.75">
      <c r="A122" t="s">
        <v>43</v>
      </c>
      <c r="E122" s="29" t="s">
        <v>444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